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14355" windowHeight="5445" activeTab="1"/>
  </bookViews>
  <sheets>
    <sheet name="Legislativo" sheetId="1" r:id="rId1"/>
    <sheet name="Var Patrimonial" sheetId="2" r:id="rId2"/>
    <sheet name="Ev. Receita" sheetId="3" r:id="rId3"/>
    <sheet name="Pes Legisl" sheetId="4" r:id="rId4"/>
    <sheet name="Pes Executivo" sheetId="5" r:id="rId5"/>
    <sheet name="Div Publica" sheetId="6" r:id="rId6"/>
    <sheet name="Res Nominal" sheetId="7" r:id="rId7"/>
    <sheet name="Res Primário" sheetId="8" r:id="rId8"/>
    <sheet name="RCL" sheetId="9" r:id="rId9"/>
  </sheets>
  <calcPr calcId="124519"/>
</workbook>
</file>

<file path=xl/calcChain.xml><?xml version="1.0" encoding="utf-8"?>
<calcChain xmlns="http://schemas.openxmlformats.org/spreadsheetml/2006/main">
  <c r="E20" i="5"/>
  <c r="E16"/>
  <c r="L22" i="3"/>
  <c r="L15"/>
  <c r="J22"/>
  <c r="J15"/>
  <c r="J24" s="1"/>
  <c r="D22"/>
  <c r="D15"/>
  <c r="D24" s="1"/>
  <c r="I17" i="2"/>
  <c r="H26" i="1"/>
  <c r="J30"/>
  <c r="H29"/>
  <c r="Q23" i="9"/>
  <c r="Q17"/>
  <c r="Q16"/>
  <c r="Q15"/>
  <c r="Q14"/>
  <c r="Q13"/>
  <c r="Q12"/>
  <c r="Q11"/>
  <c r="Q10"/>
  <c r="G32" i="8"/>
  <c r="M24" i="6"/>
  <c r="K24"/>
  <c r="I24"/>
  <c r="E19" i="5"/>
  <c r="J31" i="1" l="1"/>
  <c r="J29"/>
  <c r="J25"/>
  <c r="J24"/>
  <c r="J23"/>
  <c r="J26" l="1"/>
  <c r="J32" s="1"/>
  <c r="Q24" i="9" l="1"/>
  <c r="P24"/>
  <c r="O24"/>
  <c r="N24"/>
  <c r="M24"/>
  <c r="L24"/>
  <c r="K24"/>
  <c r="J24"/>
  <c r="I24"/>
  <c r="H24"/>
  <c r="G24"/>
  <c r="F24"/>
  <c r="E24"/>
  <c r="D24"/>
  <c r="Q18"/>
  <c r="P18"/>
  <c r="O18"/>
  <c r="O26" s="1"/>
  <c r="N18"/>
  <c r="M18"/>
  <c r="L18"/>
  <c r="K18"/>
  <c r="J18"/>
  <c r="I18"/>
  <c r="H18"/>
  <c r="G18"/>
  <c r="G26" s="1"/>
  <c r="F18"/>
  <c r="E18"/>
  <c r="D18"/>
  <c r="G37" i="8"/>
  <c r="G20"/>
  <c r="G11"/>
  <c r="G14" i="7"/>
  <c r="N22" i="3"/>
  <c r="H22"/>
  <c r="F22"/>
  <c r="N15"/>
  <c r="L24"/>
  <c r="H15"/>
  <c r="F15"/>
  <c r="G19" i="7" l="1"/>
  <c r="G24" s="1"/>
  <c r="G28" s="1"/>
  <c r="E26" i="9"/>
  <c r="I26"/>
  <c r="M26"/>
  <c r="Q26"/>
  <c r="N24" i="3"/>
  <c r="P26" i="9"/>
  <c r="N26"/>
  <c r="L26"/>
  <c r="K26"/>
  <c r="J26"/>
  <c r="H26"/>
  <c r="F26"/>
  <c r="D26"/>
  <c r="H24" i="3"/>
  <c r="F24"/>
  <c r="G30" i="8"/>
  <c r="G44"/>
  <c r="H32" i="1"/>
  <c r="G31"/>
  <c r="G30"/>
  <c r="G29"/>
  <c r="G28"/>
  <c r="G27"/>
  <c r="G26"/>
  <c r="G25"/>
  <c r="G24"/>
  <c r="G23"/>
  <c r="E32"/>
  <c r="G46" i="8" l="1"/>
</calcChain>
</file>

<file path=xl/sharedStrings.xml><?xml version="1.0" encoding="utf-8"?>
<sst xmlns="http://schemas.openxmlformats.org/spreadsheetml/2006/main" count="219" uniqueCount="151">
  <si>
    <t>GASTO DO LEGISLATIVO</t>
  </si>
  <si>
    <t>Legislativo - Emenda Constitucional nº 25</t>
  </si>
  <si>
    <t>Orçamento da Câmara</t>
  </si>
  <si>
    <t>Discriminação</t>
  </si>
  <si>
    <t>Orçado no Exercício</t>
  </si>
  <si>
    <t>Realizado no Exercício</t>
  </si>
  <si>
    <t>Em R$</t>
  </si>
  <si>
    <t>%</t>
  </si>
  <si>
    <t>Vencimentos</t>
  </si>
  <si>
    <t>Obrigações Patronais</t>
  </si>
  <si>
    <t>Diárias</t>
  </si>
  <si>
    <t>Material de Consumo</t>
  </si>
  <si>
    <t>Outros Serviços PF</t>
  </si>
  <si>
    <t>Outros Serviços PJ</t>
  </si>
  <si>
    <t>Auxilio-Alimentação</t>
  </si>
  <si>
    <t>Equipamentos e Material Permanente</t>
  </si>
  <si>
    <t>Total</t>
  </si>
  <si>
    <t>DEMONSTRATIVO DA APLICAÇÃO DE RECURSOS</t>
  </si>
  <si>
    <t>DECORRENTES DA ALIENAÇÃO DE ATIVOS</t>
  </si>
  <si>
    <t>Órgão/Entidade: Poder Executivo</t>
  </si>
  <si>
    <t>ORIGEM DOS RECURSOS</t>
  </si>
  <si>
    <t>Valor - R$</t>
  </si>
  <si>
    <t>Receita de Alienação de Ativos</t>
  </si>
  <si>
    <t>Sub-total</t>
  </si>
  <si>
    <t>APLICAÇÃO DOS RECURSOS</t>
  </si>
  <si>
    <t>Despesas com Equipamentos e Mat. Permanente</t>
  </si>
  <si>
    <t>SALDO A APLICAR</t>
  </si>
  <si>
    <t>Já Aplicado</t>
  </si>
  <si>
    <t>EVOLUÇÃO DO PATRIMÔNIO MUNICIPAL</t>
  </si>
  <si>
    <t>Patrimônio Municipal</t>
  </si>
  <si>
    <t>Variação Patrimonial</t>
  </si>
  <si>
    <t>Especificação</t>
  </si>
  <si>
    <t>da Receita</t>
  </si>
  <si>
    <t>Realizada</t>
  </si>
  <si>
    <t>Orçada</t>
  </si>
  <si>
    <t>Projetada</t>
  </si>
  <si>
    <t>Receitas Correntes</t>
  </si>
  <si>
    <t>Receita Tributária</t>
  </si>
  <si>
    <t>Receita Contribuições</t>
  </si>
  <si>
    <t>Receita Patrimonial</t>
  </si>
  <si>
    <t>Receita Agropecuária</t>
  </si>
  <si>
    <t>Receita Serviços</t>
  </si>
  <si>
    <t>Transferências Correntes</t>
  </si>
  <si>
    <t>Outras Receitas Correntes</t>
  </si>
  <si>
    <t>Sub-Total</t>
  </si>
  <si>
    <t>Receitas de Capital</t>
  </si>
  <si>
    <t>Operações de Crédito</t>
  </si>
  <si>
    <t>Alienação de Bens</t>
  </si>
  <si>
    <t>Amortização de Empréstimos</t>
  </si>
  <si>
    <t>Transferências Capital</t>
  </si>
  <si>
    <t>Outras Receitas Capital</t>
  </si>
  <si>
    <t>Dedução Fundeb</t>
  </si>
  <si>
    <t>Total Geral</t>
  </si>
  <si>
    <t>DEMOSTRATIVO DESPESAS DE PESSOAL</t>
  </si>
  <si>
    <t>PODER LEGISLATIVO</t>
  </si>
  <si>
    <t>Período: 07/2013 a 06/2014</t>
  </si>
  <si>
    <t>Valor do</t>
  </si>
  <si>
    <t>Período</t>
  </si>
  <si>
    <t>% sobre</t>
  </si>
  <si>
    <t>RCL</t>
  </si>
  <si>
    <t>Despesas com Pessoal</t>
  </si>
  <si>
    <t>Aposentadoria</t>
  </si>
  <si>
    <t>Salário Família</t>
  </si>
  <si>
    <t>Vencimentos e Vantagens Fixas</t>
  </si>
  <si>
    <t>Outras Despesas de Pessoal</t>
  </si>
  <si>
    <t>(-) I.R.R.F.</t>
  </si>
  <si>
    <t>TOTAL</t>
  </si>
  <si>
    <t>Receita Corrente Líquida</t>
  </si>
  <si>
    <t>Limite de Alerta</t>
  </si>
  <si>
    <t>Limite Prudencial</t>
  </si>
  <si>
    <t>Limite Legal</t>
  </si>
  <si>
    <t>PODER EXECUTIVO</t>
  </si>
  <si>
    <t>1- DÍVIDA FLUTUANTE</t>
  </si>
  <si>
    <t>Restos a pagar pendentes do pagamento</t>
  </si>
  <si>
    <t>Divida do curto prazo por aquisição de bens</t>
  </si>
  <si>
    <t>2 - DÍVIDA FUNDADA</t>
  </si>
  <si>
    <t>Contratada</t>
  </si>
  <si>
    <t>Dívida assumida, reconhecida ou confessadas</t>
  </si>
  <si>
    <t>Dívida de longo prazo por aquisição de bens</t>
  </si>
  <si>
    <t xml:space="preserve">3 - PRECATÓRIOS </t>
  </si>
  <si>
    <t>Não pagos no exercício</t>
  </si>
  <si>
    <t>RESULTADO NOMINAL</t>
  </si>
  <si>
    <t>Valor R$</t>
  </si>
  <si>
    <t>(-) Deduções</t>
  </si>
  <si>
    <t>Ativo Disponível</t>
  </si>
  <si>
    <t>Haveres Financeiros</t>
  </si>
  <si>
    <t>(-)Restos a Pagar</t>
  </si>
  <si>
    <t>Dívida Consolidada Líquida</t>
  </si>
  <si>
    <t>Receita de Privatições</t>
  </si>
  <si>
    <t>Passivos Reconhecidos</t>
  </si>
  <si>
    <t>Dívida Fiscal Líquida</t>
  </si>
  <si>
    <t>RESULTADO PRIMÁRIO</t>
  </si>
  <si>
    <t>Receitas Fiscais Correntes</t>
  </si>
  <si>
    <t>Receita de Contribuições</t>
  </si>
  <si>
    <t>(-) Aplicações Financeiras</t>
  </si>
  <si>
    <t>Receita de Serviços</t>
  </si>
  <si>
    <t>Receitas Fiscais de Capital</t>
  </si>
  <si>
    <t>(-) Operações de Crédito Interno</t>
  </si>
  <si>
    <t>(-) Amortização de Empréstimos</t>
  </si>
  <si>
    <t>(-) Alienação de Bens</t>
  </si>
  <si>
    <t>Transferências de Capital</t>
  </si>
  <si>
    <t>Outras Receitas de Capital</t>
  </si>
  <si>
    <t>Receitas Fiscais Líquidas</t>
  </si>
  <si>
    <t>Despesas Fiscais Correntes</t>
  </si>
  <si>
    <t>Pessoal e Encargos Sociais</t>
  </si>
  <si>
    <t>(-) Juros e Encargos da Dívida</t>
  </si>
  <si>
    <t>Outras Despesas Correntes</t>
  </si>
  <si>
    <t>Despesas Fiscais de Capital</t>
  </si>
  <si>
    <t>Investimentos</t>
  </si>
  <si>
    <t>Inversões Financeiras</t>
  </si>
  <si>
    <t>(-) Concessão de Empréstimos</t>
  </si>
  <si>
    <t>Demais Inversões Financeiras</t>
  </si>
  <si>
    <t>Amortização da Dívida</t>
  </si>
  <si>
    <t>Despesas Fiscal Líquidas</t>
  </si>
  <si>
    <t>RECEITA CORRENTE LÍQUIDA</t>
  </si>
  <si>
    <t>Resultado Consolidado</t>
  </si>
  <si>
    <t>Receita Industrial</t>
  </si>
  <si>
    <t>IRRF</t>
  </si>
  <si>
    <t>Contribuição RPPS</t>
  </si>
  <si>
    <t>Canc Restos a Pagar</t>
  </si>
  <si>
    <t>Dedução do FUNDEB</t>
  </si>
  <si>
    <t>Previsão</t>
  </si>
  <si>
    <t>Exercício</t>
  </si>
  <si>
    <t>11º Mês</t>
  </si>
  <si>
    <t>Anterior</t>
  </si>
  <si>
    <t>10º Mês</t>
  </si>
  <si>
    <t>9º Mês</t>
  </si>
  <si>
    <t>8º Mês</t>
  </si>
  <si>
    <t>7º Mês</t>
  </si>
  <si>
    <t>6º Mês</t>
  </si>
  <si>
    <t>5º Mês</t>
  </si>
  <si>
    <t>4º Mês</t>
  </si>
  <si>
    <t xml:space="preserve">3º Mês </t>
  </si>
  <si>
    <t>2º Mês</t>
  </si>
  <si>
    <t>1º Mês</t>
  </si>
  <si>
    <t>Mês de</t>
  </si>
  <si>
    <t>Referência</t>
  </si>
  <si>
    <t>Geral</t>
  </si>
  <si>
    <t>Limite de Gasto no Exercício - 70% Orçamento</t>
  </si>
  <si>
    <t>Limite de Gasto no Mês - 70% Duodécimo</t>
  </si>
  <si>
    <t>Serviços de Consultoria</t>
  </si>
  <si>
    <t>Dívida Consolidada</t>
  </si>
  <si>
    <t>Município de Boqueirão do Leão</t>
  </si>
  <si>
    <t>MUNICÍPIO DE BOQUEIRÃO DO LEÃO</t>
  </si>
  <si>
    <t>Período: 01/01/2015 a 30/06/2015</t>
  </si>
  <si>
    <t>Período: 01/2015 a 06/2015</t>
  </si>
  <si>
    <t>EVOLUÇÃO DA RECEITA NO PERÍODO DE 01/01/2013 A 31/12/2018</t>
  </si>
  <si>
    <t>Período: 07/2014 a 06/2015</t>
  </si>
  <si>
    <t>Apuração do Período: 01/2015 a 06/2015</t>
  </si>
  <si>
    <t>CONSOLIDAÇÃO AS DÍVIDA PÚBLICA EM: 30/06/2015</t>
  </si>
  <si>
    <t>Dívida Fiscal Líquida 31/12/2014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</si>
</sst>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3" xfId="1" applyFont="1" applyBorder="1"/>
    <xf numFmtId="43" fontId="0" fillId="0" borderId="16" xfId="1" applyFont="1" applyBorder="1"/>
    <xf numFmtId="43" fontId="0" fillId="0" borderId="19" xfId="1" applyFont="1" applyBorder="1"/>
    <xf numFmtId="43" fontId="0" fillId="0" borderId="21" xfId="1" applyFont="1" applyBorder="1"/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/>
    <xf numFmtId="0" fontId="0" fillId="0" borderId="32" xfId="0" applyBorder="1" applyAlignment="1"/>
    <xf numFmtId="0" fontId="0" fillId="0" borderId="13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43" fontId="0" fillId="0" borderId="16" xfId="1" applyFont="1" applyBorder="1" applyAlignment="1"/>
    <xf numFmtId="0" fontId="0" fillId="0" borderId="16" xfId="0" applyBorder="1"/>
    <xf numFmtId="43" fontId="0" fillId="0" borderId="16" xfId="1" applyFont="1" applyFill="1" applyBorder="1" applyAlignment="1"/>
    <xf numFmtId="43" fontId="0" fillId="0" borderId="19" xfId="1" applyFont="1" applyBorder="1" applyAlignment="1"/>
    <xf numFmtId="0" fontId="0" fillId="0" borderId="19" xfId="0" applyFont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43" fontId="0" fillId="0" borderId="22" xfId="1" applyFont="1" applyBorder="1" applyAlignment="1"/>
    <xf numFmtId="43" fontId="0" fillId="0" borderId="13" xfId="1" applyFont="1" applyBorder="1" applyAlignment="1"/>
    <xf numFmtId="0" fontId="0" fillId="0" borderId="13" xfId="0" applyBorder="1"/>
    <xf numFmtId="2" fontId="0" fillId="0" borderId="14" xfId="0" applyNumberFormat="1" applyBorder="1"/>
    <xf numFmtId="2" fontId="0" fillId="0" borderId="17" xfId="0" applyNumberFormat="1" applyBorder="1"/>
    <xf numFmtId="2" fontId="0" fillId="0" borderId="20" xfId="0" applyNumberFormat="1" applyBorder="1"/>
    <xf numFmtId="43" fontId="0" fillId="0" borderId="17" xfId="1" applyFont="1" applyBorder="1"/>
    <xf numFmtId="2" fontId="0" fillId="0" borderId="5" xfId="0" applyNumberFormat="1" applyBorder="1"/>
    <xf numFmtId="43" fontId="0" fillId="0" borderId="16" xfId="0" applyNumberForma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3" fontId="2" fillId="0" borderId="21" xfId="1" applyFont="1" applyBorder="1" applyAlignment="1">
      <alignment horizontal="center"/>
    </xf>
    <xf numFmtId="43" fontId="0" fillId="0" borderId="19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43" fontId="0" fillId="0" borderId="22" xfId="1" applyFont="1" applyBorder="1" applyAlignment="1">
      <alignment horizontal="center"/>
    </xf>
    <xf numFmtId="0" fontId="0" fillId="0" borderId="19" xfId="0" applyBorder="1" applyAlignment="1"/>
    <xf numFmtId="9" fontId="0" fillId="0" borderId="19" xfId="0" applyNumberForma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left"/>
    </xf>
    <xf numFmtId="43" fontId="0" fillId="0" borderId="19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0" fillId="0" borderId="27" xfId="0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2" xfId="0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0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10" fontId="0" fillId="0" borderId="16" xfId="0" applyNumberFormat="1" applyBorder="1" applyAlignment="1">
      <alignment horizontal="right"/>
    </xf>
    <xf numFmtId="0" fontId="0" fillId="0" borderId="16" xfId="0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19" xfId="0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10" fontId="0" fillId="0" borderId="19" xfId="0" applyNumberForma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43" fontId="0" fillId="0" borderId="0" xfId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J33"/>
  <sheetViews>
    <sheetView workbookViewId="0">
      <selection activeCell="H27" sqref="H27:I27"/>
    </sheetView>
  </sheetViews>
  <sheetFormatPr defaultRowHeight="15"/>
  <cols>
    <col min="10" max="10" width="9.5703125" bestFit="1" customWidth="1"/>
  </cols>
  <sheetData>
    <row r="9" spans="1:10" ht="18.75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</row>
    <row r="11" spans="1:10" ht="15.75">
      <c r="A11" s="45" t="s">
        <v>144</v>
      </c>
      <c r="B11" s="45"/>
      <c r="C11" s="45"/>
      <c r="D11" s="45"/>
      <c r="E11" s="45"/>
      <c r="F11" s="45"/>
      <c r="G11" s="45"/>
      <c r="H11" s="45"/>
      <c r="I11" s="45"/>
      <c r="J11" s="45"/>
    </row>
    <row r="13" spans="1:10" ht="15.75">
      <c r="A13" s="45" t="s">
        <v>1</v>
      </c>
      <c r="B13" s="45"/>
      <c r="C13" s="45"/>
      <c r="D13" s="45"/>
      <c r="E13" s="45"/>
      <c r="F13" s="45"/>
      <c r="G13" s="45"/>
      <c r="H13" s="45"/>
      <c r="I13" s="45"/>
      <c r="J13" s="45"/>
    </row>
    <row r="15" spans="1:10">
      <c r="A15" s="46" t="s">
        <v>2</v>
      </c>
      <c r="B15" s="46"/>
      <c r="C15" s="46"/>
      <c r="D15" s="46"/>
      <c r="E15" s="46"/>
      <c r="H15" s="47">
        <v>1000000</v>
      </c>
      <c r="I15" s="48"/>
      <c r="J15" s="48"/>
    </row>
    <row r="16" spans="1:10">
      <c r="A16" s="46" t="s">
        <v>138</v>
      </c>
      <c r="B16" s="46"/>
      <c r="C16" s="46"/>
      <c r="D16" s="46"/>
      <c r="E16" s="46"/>
      <c r="H16" s="47">
        <v>700000</v>
      </c>
      <c r="I16" s="48"/>
      <c r="J16" s="48"/>
    </row>
    <row r="17" spans="1:10">
      <c r="A17" s="46" t="s">
        <v>139</v>
      </c>
      <c r="B17" s="46"/>
      <c r="C17" s="46"/>
      <c r="D17" s="46"/>
      <c r="E17" s="46"/>
      <c r="H17" s="47">
        <v>58333.33</v>
      </c>
      <c r="I17" s="48"/>
      <c r="J17" s="48"/>
    </row>
    <row r="19" spans="1:10" ht="15.75" thickBot="1"/>
    <row r="20" spans="1:10" ht="15.75" thickTop="1">
      <c r="A20" s="49" t="s">
        <v>3</v>
      </c>
      <c r="B20" s="50"/>
      <c r="C20" s="50"/>
      <c r="D20" s="50"/>
      <c r="E20" s="53" t="s">
        <v>4</v>
      </c>
      <c r="F20" s="53"/>
      <c r="G20" s="53"/>
      <c r="H20" s="53" t="s">
        <v>5</v>
      </c>
      <c r="I20" s="53"/>
      <c r="J20" s="54"/>
    </row>
    <row r="21" spans="1:10" ht="15.75" thickBot="1">
      <c r="A21" s="51"/>
      <c r="B21" s="52"/>
      <c r="C21" s="52"/>
      <c r="D21" s="52"/>
      <c r="E21" s="55" t="s">
        <v>6</v>
      </c>
      <c r="F21" s="55"/>
      <c r="G21" s="4" t="s">
        <v>7</v>
      </c>
      <c r="H21" s="55" t="s">
        <v>6</v>
      </c>
      <c r="I21" s="55"/>
      <c r="J21" s="5" t="s">
        <v>7</v>
      </c>
    </row>
    <row r="22" spans="1:10" ht="15.75" thickBot="1">
      <c r="A22" s="1"/>
      <c r="B22" s="2"/>
      <c r="C22" s="2"/>
      <c r="D22" s="2"/>
      <c r="E22" s="2"/>
      <c r="F22" s="2"/>
      <c r="G22" s="2"/>
      <c r="H22" s="2"/>
      <c r="I22" s="2"/>
      <c r="J22" s="3"/>
    </row>
    <row r="23" spans="1:10">
      <c r="A23" s="42" t="s">
        <v>8</v>
      </c>
      <c r="B23" s="43"/>
      <c r="C23" s="43"/>
      <c r="D23" s="43"/>
      <c r="E23" s="36">
        <v>623000</v>
      </c>
      <c r="F23" s="36"/>
      <c r="G23" s="6">
        <f>E23/H15*100</f>
        <v>62.3</v>
      </c>
      <c r="H23" s="36">
        <v>223774.29</v>
      </c>
      <c r="I23" s="36"/>
      <c r="J23" s="26">
        <f>H23/H15*100</f>
        <v>22.377429000000003</v>
      </c>
    </row>
    <row r="24" spans="1:10">
      <c r="A24" s="38" t="s">
        <v>9</v>
      </c>
      <c r="B24" s="39"/>
      <c r="C24" s="39"/>
      <c r="D24" s="39"/>
      <c r="E24" s="37">
        <v>100000</v>
      </c>
      <c r="F24" s="37"/>
      <c r="G24" s="7">
        <f>E24/H15*100</f>
        <v>10</v>
      </c>
      <c r="H24" s="37">
        <v>46699.26</v>
      </c>
      <c r="I24" s="37"/>
      <c r="J24" s="27">
        <f>H24/H15*100</f>
        <v>4.6699260000000002</v>
      </c>
    </row>
    <row r="25" spans="1:10">
      <c r="A25" s="38" t="s">
        <v>10</v>
      </c>
      <c r="B25" s="39"/>
      <c r="C25" s="39"/>
      <c r="D25" s="39"/>
      <c r="E25" s="37">
        <v>25000</v>
      </c>
      <c r="F25" s="37"/>
      <c r="G25" s="7">
        <f>E25/H15*100</f>
        <v>2.5</v>
      </c>
      <c r="H25" s="37">
        <v>325</v>
      </c>
      <c r="I25" s="37"/>
      <c r="J25" s="27">
        <f>H25/H15*100</f>
        <v>3.2500000000000001E-2</v>
      </c>
    </row>
    <row r="26" spans="1:10">
      <c r="A26" s="38" t="s">
        <v>11</v>
      </c>
      <c r="B26" s="39"/>
      <c r="C26" s="39"/>
      <c r="D26" s="39"/>
      <c r="E26" s="37">
        <v>32000</v>
      </c>
      <c r="F26" s="37"/>
      <c r="G26" s="7">
        <f>E26/H15*100</f>
        <v>3.2</v>
      </c>
      <c r="H26" s="37">
        <f>635.7+731.6</f>
        <v>1367.3000000000002</v>
      </c>
      <c r="I26" s="37"/>
      <c r="J26" s="27">
        <f>H26/H15*100</f>
        <v>0.13673000000000002</v>
      </c>
    </row>
    <row r="27" spans="1:10">
      <c r="A27" s="38" t="s">
        <v>140</v>
      </c>
      <c r="B27" s="39"/>
      <c r="C27" s="39"/>
      <c r="D27" s="39"/>
      <c r="E27" s="37">
        <v>20000</v>
      </c>
      <c r="F27" s="37"/>
      <c r="G27" s="7">
        <f>E27/H15*100</f>
        <v>2</v>
      </c>
      <c r="H27" s="37">
        <v>0</v>
      </c>
      <c r="I27" s="37"/>
      <c r="J27" s="29">
        <v>0</v>
      </c>
    </row>
    <row r="28" spans="1:10">
      <c r="A28" s="38" t="s">
        <v>12</v>
      </c>
      <c r="B28" s="39"/>
      <c r="C28" s="39"/>
      <c r="D28" s="39"/>
      <c r="E28" s="37">
        <v>10000</v>
      </c>
      <c r="F28" s="37"/>
      <c r="G28" s="7">
        <f>E28/H15*100</f>
        <v>1</v>
      </c>
      <c r="H28" s="37">
        <v>0</v>
      </c>
      <c r="I28" s="37"/>
      <c r="J28" s="29">
        <v>0</v>
      </c>
    </row>
    <row r="29" spans="1:10">
      <c r="A29" s="38" t="s">
        <v>13</v>
      </c>
      <c r="B29" s="39"/>
      <c r="C29" s="39"/>
      <c r="D29" s="39"/>
      <c r="E29" s="37">
        <v>105000</v>
      </c>
      <c r="F29" s="37"/>
      <c r="G29" s="7">
        <f>E29/H15*100</f>
        <v>10.5</v>
      </c>
      <c r="H29" s="37">
        <f>29074.72+1136.27</f>
        <v>30210.99</v>
      </c>
      <c r="I29" s="37"/>
      <c r="J29" s="27">
        <f>H29/H15*100</f>
        <v>3.021099</v>
      </c>
    </row>
    <row r="30" spans="1:10">
      <c r="A30" s="38" t="s">
        <v>14</v>
      </c>
      <c r="B30" s="39"/>
      <c r="C30" s="39"/>
      <c r="D30" s="39"/>
      <c r="E30" s="37">
        <v>20000</v>
      </c>
      <c r="F30" s="37"/>
      <c r="G30" s="7">
        <f>E30/H15*100</f>
        <v>2</v>
      </c>
      <c r="H30" s="37">
        <v>5200</v>
      </c>
      <c r="I30" s="37"/>
      <c r="J30" s="27">
        <f>H30/H16*100</f>
        <v>0.74285714285714288</v>
      </c>
    </row>
    <row r="31" spans="1:10" ht="15.75" thickBot="1">
      <c r="A31" s="40" t="s">
        <v>15</v>
      </c>
      <c r="B31" s="41"/>
      <c r="C31" s="41"/>
      <c r="D31" s="41"/>
      <c r="E31" s="35">
        <v>65000</v>
      </c>
      <c r="F31" s="35"/>
      <c r="G31" s="8">
        <f>E31/H15*100</f>
        <v>6.5</v>
      </c>
      <c r="H31" s="35">
        <v>6749.6</v>
      </c>
      <c r="I31" s="35"/>
      <c r="J31" s="28">
        <f>H31/H15*100</f>
        <v>0.67496</v>
      </c>
    </row>
    <row r="32" spans="1:10" ht="19.5" thickBot="1">
      <c r="A32" s="32" t="s">
        <v>16</v>
      </c>
      <c r="B32" s="33"/>
      <c r="C32" s="33"/>
      <c r="D32" s="33"/>
      <c r="E32" s="34">
        <f>SUM(E23:F31)</f>
        <v>1000000</v>
      </c>
      <c r="F32" s="34"/>
      <c r="G32" s="9">
        <v>100</v>
      </c>
      <c r="H32" s="34">
        <f>SUM(H23:I31)</f>
        <v>314326.43999999994</v>
      </c>
      <c r="I32" s="34"/>
      <c r="J32" s="30">
        <f>SUM(J23:J31)</f>
        <v>31.655501142857144</v>
      </c>
    </row>
    <row r="33" ht="15.75" thickTop="1"/>
  </sheetData>
  <mergeCells count="44">
    <mergeCell ref="A23:D23"/>
    <mergeCell ref="A9:J9"/>
    <mergeCell ref="A11:J11"/>
    <mergeCell ref="A13:J13"/>
    <mergeCell ref="A15:E15"/>
    <mergeCell ref="A16:E16"/>
    <mergeCell ref="A17:E17"/>
    <mergeCell ref="H15:J15"/>
    <mergeCell ref="H16:J16"/>
    <mergeCell ref="H17:J17"/>
    <mergeCell ref="A20:D21"/>
    <mergeCell ref="E20:G20"/>
    <mergeCell ref="H20:J20"/>
    <mergeCell ref="E21:F21"/>
    <mergeCell ref="H21:I21"/>
    <mergeCell ref="E29:F29"/>
    <mergeCell ref="E30:F30"/>
    <mergeCell ref="A24:D24"/>
    <mergeCell ref="A25:D25"/>
    <mergeCell ref="A26:D26"/>
    <mergeCell ref="A27:D27"/>
    <mergeCell ref="A28:D28"/>
    <mergeCell ref="A29:D29"/>
    <mergeCell ref="E24:F24"/>
    <mergeCell ref="E25:F25"/>
    <mergeCell ref="E26:F26"/>
    <mergeCell ref="E27:F27"/>
    <mergeCell ref="E28:F28"/>
    <mergeCell ref="A32:D32"/>
    <mergeCell ref="E32:F32"/>
    <mergeCell ref="H32:I32"/>
    <mergeCell ref="E31:F31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A30:D30"/>
    <mergeCell ref="A31:D31"/>
    <mergeCell ref="E23:F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J34"/>
  <sheetViews>
    <sheetView tabSelected="1" topLeftCell="A10" workbookViewId="0">
      <selection activeCell="A18" sqref="A18:J18"/>
    </sheetView>
  </sheetViews>
  <sheetFormatPr defaultRowHeight="15"/>
  <sheetData>
    <row r="4" spans="1:10" ht="18.75">
      <c r="A4" s="44" t="s">
        <v>17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8.75">
      <c r="A5" s="44" t="s">
        <v>18</v>
      </c>
      <c r="B5" s="44"/>
      <c r="C5" s="44"/>
      <c r="D5" s="44"/>
      <c r="E5" s="44"/>
      <c r="F5" s="44"/>
      <c r="G5" s="44"/>
      <c r="H5" s="44"/>
      <c r="I5" s="44"/>
      <c r="J5" s="44"/>
    </row>
    <row r="7" spans="1:10">
      <c r="A7" s="63" t="s">
        <v>142</v>
      </c>
      <c r="B7" s="63"/>
      <c r="C7" s="63"/>
      <c r="D7" s="63"/>
    </row>
    <row r="8" spans="1:10">
      <c r="A8" s="63" t="s">
        <v>19</v>
      </c>
      <c r="B8" s="63"/>
      <c r="C8" s="63"/>
      <c r="D8" s="63"/>
    </row>
    <row r="9" spans="1:10">
      <c r="A9" s="63" t="s">
        <v>145</v>
      </c>
      <c r="B9" s="63"/>
      <c r="C9" s="63"/>
      <c r="D9" s="63"/>
    </row>
    <row r="11" spans="1:10" ht="15.75" thickBot="1"/>
    <row r="12" spans="1:10" ht="15.75" thickBot="1">
      <c r="I12" s="61" t="s">
        <v>21</v>
      </c>
      <c r="J12" s="62"/>
    </row>
    <row r="13" spans="1:10" ht="15.7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72"/>
    </row>
    <row r="14" spans="1:10">
      <c r="A14" s="65" t="s">
        <v>22</v>
      </c>
      <c r="B14" s="65"/>
      <c r="C14" s="65"/>
      <c r="D14" s="65"/>
      <c r="E14" s="65"/>
      <c r="F14" s="65"/>
      <c r="G14" s="65"/>
      <c r="H14" s="65"/>
      <c r="I14" s="39"/>
      <c r="J14" s="39"/>
    </row>
    <row r="15" spans="1:10">
      <c r="A15" s="65"/>
      <c r="B15" s="65"/>
      <c r="C15" s="65"/>
      <c r="D15" s="65"/>
      <c r="E15" s="65"/>
      <c r="F15" s="65"/>
      <c r="G15" s="65"/>
      <c r="H15" s="65"/>
      <c r="I15" s="37">
        <v>104970</v>
      </c>
      <c r="J15" s="37"/>
    </row>
    <row r="16" spans="1:10">
      <c r="A16" s="66" t="s">
        <v>23</v>
      </c>
      <c r="B16" s="66"/>
      <c r="C16" s="66"/>
      <c r="D16" s="66"/>
      <c r="E16" s="66"/>
      <c r="F16" s="66"/>
      <c r="G16" s="66"/>
      <c r="H16" s="66"/>
      <c r="I16" s="39"/>
      <c r="J16" s="39"/>
    </row>
    <row r="17" spans="1:10" ht="15.75" thickBot="1">
      <c r="A17" s="67"/>
      <c r="B17" s="67"/>
      <c r="C17" s="67"/>
      <c r="D17" s="67"/>
      <c r="E17" s="67"/>
      <c r="F17" s="67"/>
      <c r="G17" s="67"/>
      <c r="H17" s="67"/>
      <c r="I17" s="64">
        <f>I15</f>
        <v>104970</v>
      </c>
      <c r="J17" s="41"/>
    </row>
    <row r="18" spans="1:10" ht="16.5" thickBot="1">
      <c r="A18" s="68" t="s">
        <v>24</v>
      </c>
      <c r="B18" s="69"/>
      <c r="C18" s="69"/>
      <c r="D18" s="69"/>
      <c r="E18" s="69"/>
      <c r="F18" s="69"/>
      <c r="G18" s="69"/>
      <c r="H18" s="69"/>
      <c r="I18" s="70"/>
      <c r="J18" s="71"/>
    </row>
    <row r="19" spans="1:10">
      <c r="A19" s="76" t="s">
        <v>25</v>
      </c>
      <c r="B19" s="76"/>
      <c r="C19" s="76"/>
      <c r="D19" s="76"/>
      <c r="E19" s="76"/>
      <c r="F19" s="76"/>
      <c r="G19" s="76"/>
      <c r="H19" s="76"/>
      <c r="I19" s="39"/>
      <c r="J19" s="39"/>
    </row>
    <row r="20" spans="1:10">
      <c r="A20" s="65"/>
      <c r="B20" s="65"/>
      <c r="C20" s="65"/>
      <c r="D20" s="65"/>
      <c r="E20" s="65"/>
      <c r="F20" s="65"/>
      <c r="G20" s="65"/>
      <c r="H20" s="65"/>
      <c r="I20" s="37">
        <v>0</v>
      </c>
      <c r="J20" s="37"/>
    </row>
    <row r="21" spans="1:10">
      <c r="A21" s="66" t="s">
        <v>23</v>
      </c>
      <c r="B21" s="66"/>
      <c r="C21" s="66"/>
      <c r="D21" s="66"/>
      <c r="E21" s="66"/>
      <c r="F21" s="66"/>
      <c r="G21" s="66"/>
      <c r="H21" s="66"/>
      <c r="I21" s="39"/>
      <c r="J21" s="39"/>
    </row>
    <row r="22" spans="1:10" ht="15.75" thickBot="1">
      <c r="A22" s="67"/>
      <c r="B22" s="67"/>
      <c r="C22" s="67"/>
      <c r="D22" s="67"/>
      <c r="E22" s="67"/>
      <c r="F22" s="67"/>
      <c r="G22" s="67"/>
      <c r="H22" s="67"/>
      <c r="I22" s="41"/>
      <c r="J22" s="41"/>
    </row>
    <row r="23" spans="1:10" ht="16.5" thickBot="1">
      <c r="A23" s="74" t="s">
        <v>26</v>
      </c>
      <c r="B23" s="74"/>
      <c r="C23" s="74"/>
      <c r="D23" s="74"/>
      <c r="E23" s="74"/>
      <c r="F23" s="74"/>
      <c r="G23" s="74"/>
      <c r="H23" s="74"/>
      <c r="I23" s="75" t="s">
        <v>27</v>
      </c>
      <c r="J23" s="75"/>
    </row>
    <row r="24" spans="1:10">
      <c r="I24" s="73">
        <v>0</v>
      </c>
      <c r="J24" s="73"/>
    </row>
    <row r="26" spans="1:10" ht="15.75">
      <c r="A26" s="45" t="s">
        <v>28</v>
      </c>
      <c r="B26" s="45"/>
      <c r="C26" s="45"/>
      <c r="D26" s="45"/>
      <c r="E26" s="45"/>
      <c r="F26" s="45"/>
      <c r="G26" s="45"/>
      <c r="H26" s="45"/>
      <c r="I26" s="45"/>
      <c r="J26" s="45"/>
    </row>
    <row r="28" spans="1:10">
      <c r="A28" s="46" t="s">
        <v>142</v>
      </c>
      <c r="B28" s="46"/>
      <c r="C28" s="46"/>
      <c r="D28" s="46"/>
      <c r="E28" s="46"/>
    </row>
    <row r="29" spans="1:10">
      <c r="A29" s="46" t="s">
        <v>145</v>
      </c>
      <c r="B29" s="46"/>
      <c r="C29" s="46"/>
      <c r="D29" s="46"/>
      <c r="E29" s="46"/>
    </row>
    <row r="31" spans="1:10" ht="15.75" thickBot="1"/>
    <row r="32" spans="1:10" ht="15.75" thickBot="1">
      <c r="E32" s="56">
        <v>2013</v>
      </c>
      <c r="F32" s="56"/>
      <c r="G32" s="56">
        <v>2014</v>
      </c>
      <c r="H32" s="56"/>
      <c r="I32" s="56">
        <v>2015</v>
      </c>
      <c r="J32" s="56"/>
    </row>
    <row r="33" spans="1:10" ht="15.75" thickBot="1">
      <c r="A33" s="57" t="s">
        <v>29</v>
      </c>
      <c r="B33" s="57"/>
      <c r="C33" s="57"/>
      <c r="D33" s="57"/>
      <c r="E33" s="58">
        <v>15080879.41</v>
      </c>
      <c r="F33" s="58"/>
      <c r="G33" s="58">
        <v>15006505.550000001</v>
      </c>
      <c r="H33" s="58"/>
      <c r="I33" s="58">
        <v>15006505.550000001</v>
      </c>
      <c r="J33" s="58"/>
    </row>
    <row r="34" spans="1:10" ht="15.75" thickBot="1">
      <c r="A34" s="59" t="s">
        <v>30</v>
      </c>
      <c r="B34" s="59"/>
      <c r="C34" s="59"/>
      <c r="D34" s="59"/>
      <c r="E34" s="35">
        <v>0</v>
      </c>
      <c r="F34" s="35"/>
      <c r="G34" s="60">
        <v>-1.01E-2</v>
      </c>
      <c r="H34" s="41"/>
      <c r="I34" s="60">
        <v>0</v>
      </c>
      <c r="J34" s="41"/>
    </row>
  </sheetData>
  <mergeCells count="37">
    <mergeCell ref="I24:J24"/>
    <mergeCell ref="A23:H23"/>
    <mergeCell ref="I23:J23"/>
    <mergeCell ref="A19:H20"/>
    <mergeCell ref="I19:J19"/>
    <mergeCell ref="I20:J20"/>
    <mergeCell ref="A21:H22"/>
    <mergeCell ref="I21:J21"/>
    <mergeCell ref="I22:J22"/>
    <mergeCell ref="I17:J17"/>
    <mergeCell ref="A14:H15"/>
    <mergeCell ref="A16:H17"/>
    <mergeCell ref="A18:J18"/>
    <mergeCell ref="A13:J13"/>
    <mergeCell ref="I12:J12"/>
    <mergeCell ref="I14:J14"/>
    <mergeCell ref="I15:J15"/>
    <mergeCell ref="I16:J16"/>
    <mergeCell ref="A4:J4"/>
    <mergeCell ref="A5:J5"/>
    <mergeCell ref="A7:D7"/>
    <mergeCell ref="A8:D8"/>
    <mergeCell ref="A9:D9"/>
    <mergeCell ref="A33:D33"/>
    <mergeCell ref="E33:F33"/>
    <mergeCell ref="G33:H33"/>
    <mergeCell ref="I33:J33"/>
    <mergeCell ref="A34:D34"/>
    <mergeCell ref="E34:F34"/>
    <mergeCell ref="G34:H34"/>
    <mergeCell ref="I34:J34"/>
    <mergeCell ref="A26:J26"/>
    <mergeCell ref="A28:E28"/>
    <mergeCell ref="A29:E29"/>
    <mergeCell ref="E32:F32"/>
    <mergeCell ref="G32:H32"/>
    <mergeCell ref="I32:J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O24"/>
  <sheetViews>
    <sheetView workbookViewId="0">
      <selection activeCell="H24" sqref="H24:I24"/>
    </sheetView>
  </sheetViews>
  <sheetFormatPr defaultRowHeight="15"/>
  <cols>
    <col min="5" max="5" width="8.5703125" customWidth="1"/>
    <col min="7" max="7" width="8.5703125" customWidth="1"/>
    <col min="9" max="9" width="8.5703125" customWidth="1"/>
    <col min="11" max="11" width="8.5703125" customWidth="1"/>
    <col min="13" max="13" width="8.5703125" customWidth="1"/>
  </cols>
  <sheetData>
    <row r="3" spans="1:15" ht="18.75">
      <c r="A3" s="44" t="s">
        <v>146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5" ht="15.75" thickBot="1"/>
    <row r="5" spans="1:15" ht="15.75">
      <c r="A5" s="78" t="s">
        <v>31</v>
      </c>
      <c r="B5" s="78"/>
      <c r="C5" s="78"/>
      <c r="D5" s="78">
        <v>2013</v>
      </c>
      <c r="E5" s="78"/>
      <c r="F5" s="78">
        <v>2014</v>
      </c>
      <c r="G5" s="78"/>
      <c r="H5" s="78">
        <v>2015</v>
      </c>
      <c r="I5" s="78"/>
      <c r="J5" s="78">
        <v>2016</v>
      </c>
      <c r="K5" s="78"/>
      <c r="L5" s="78">
        <v>2017</v>
      </c>
      <c r="M5" s="78"/>
      <c r="N5" s="78">
        <v>2018</v>
      </c>
      <c r="O5" s="78"/>
    </row>
    <row r="6" spans="1:15" ht="15.75">
      <c r="A6" s="77" t="s">
        <v>32</v>
      </c>
      <c r="B6" s="77"/>
      <c r="C6" s="77"/>
      <c r="D6" s="77" t="s">
        <v>33</v>
      </c>
      <c r="E6" s="77"/>
      <c r="F6" s="77" t="s">
        <v>33</v>
      </c>
      <c r="G6" s="77"/>
      <c r="H6" s="77" t="s">
        <v>34</v>
      </c>
      <c r="I6" s="77"/>
      <c r="J6" s="77" t="s">
        <v>35</v>
      </c>
      <c r="K6" s="77"/>
      <c r="L6" s="77" t="s">
        <v>35</v>
      </c>
      <c r="M6" s="77"/>
      <c r="N6" s="77" t="s">
        <v>35</v>
      </c>
      <c r="O6" s="77"/>
    </row>
    <row r="7" spans="1:15">
      <c r="A7" s="66" t="s">
        <v>36</v>
      </c>
      <c r="B7" s="66"/>
      <c r="C7" s="6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>
      <c r="A8" s="39" t="s">
        <v>37</v>
      </c>
      <c r="B8" s="39"/>
      <c r="C8" s="39"/>
      <c r="D8" s="37">
        <v>834114.13</v>
      </c>
      <c r="E8" s="37"/>
      <c r="F8" s="37">
        <v>906626.66</v>
      </c>
      <c r="G8" s="37"/>
      <c r="H8" s="37">
        <v>930900</v>
      </c>
      <c r="I8" s="37"/>
      <c r="J8" s="37">
        <v>970000</v>
      </c>
      <c r="K8" s="37"/>
      <c r="L8" s="37">
        <v>1020000</v>
      </c>
      <c r="M8" s="37"/>
      <c r="N8" s="37">
        <v>1150000</v>
      </c>
      <c r="O8" s="37"/>
    </row>
    <row r="9" spans="1:15">
      <c r="A9" s="39" t="s">
        <v>38</v>
      </c>
      <c r="B9" s="39"/>
      <c r="C9" s="39"/>
      <c r="D9" s="37">
        <v>5678.73</v>
      </c>
      <c r="E9" s="37"/>
      <c r="F9" s="37">
        <v>5273.59</v>
      </c>
      <c r="G9" s="37"/>
      <c r="H9" s="37">
        <v>29000</v>
      </c>
      <c r="I9" s="37"/>
      <c r="J9" s="37">
        <v>74000</v>
      </c>
      <c r="K9" s="37"/>
      <c r="L9" s="37">
        <v>77000</v>
      </c>
      <c r="M9" s="37"/>
      <c r="N9" s="37">
        <v>85000</v>
      </c>
      <c r="O9" s="37"/>
    </row>
    <row r="10" spans="1:15">
      <c r="A10" s="39" t="s">
        <v>39</v>
      </c>
      <c r="B10" s="39"/>
      <c r="C10" s="39"/>
      <c r="D10" s="37">
        <v>135268.73000000001</v>
      </c>
      <c r="E10" s="37"/>
      <c r="F10" s="37">
        <v>124971.74</v>
      </c>
      <c r="G10" s="37"/>
      <c r="H10" s="37">
        <v>149000</v>
      </c>
      <c r="I10" s="37"/>
      <c r="J10" s="37">
        <v>185000</v>
      </c>
      <c r="K10" s="37"/>
      <c r="L10" s="37">
        <v>200000</v>
      </c>
      <c r="M10" s="37"/>
      <c r="N10" s="37">
        <v>22000</v>
      </c>
      <c r="O10" s="37"/>
    </row>
    <row r="11" spans="1:15">
      <c r="A11" s="39" t="s">
        <v>40</v>
      </c>
      <c r="B11" s="39"/>
      <c r="C11" s="39"/>
      <c r="D11" s="37">
        <v>0</v>
      </c>
      <c r="E11" s="37"/>
      <c r="F11" s="37">
        <v>0</v>
      </c>
      <c r="G11" s="37"/>
      <c r="H11" s="37">
        <v>0</v>
      </c>
      <c r="I11" s="37"/>
      <c r="J11" s="37">
        <v>1000</v>
      </c>
      <c r="K11" s="37"/>
      <c r="L11" s="37">
        <v>1000</v>
      </c>
      <c r="M11" s="37"/>
      <c r="N11" s="37">
        <v>1000</v>
      </c>
      <c r="O11" s="37"/>
    </row>
    <row r="12" spans="1:15">
      <c r="A12" s="39" t="s">
        <v>41</v>
      </c>
      <c r="B12" s="39"/>
      <c r="C12" s="39"/>
      <c r="D12" s="37">
        <v>23083.61</v>
      </c>
      <c r="E12" s="37"/>
      <c r="F12" s="37">
        <v>35417.01</v>
      </c>
      <c r="G12" s="37"/>
      <c r="H12" s="37">
        <v>19000</v>
      </c>
      <c r="I12" s="37"/>
      <c r="J12" s="37">
        <v>45000</v>
      </c>
      <c r="K12" s="37"/>
      <c r="L12" s="37">
        <v>47000</v>
      </c>
      <c r="M12" s="37"/>
      <c r="N12" s="37">
        <v>51000</v>
      </c>
      <c r="O12" s="37"/>
    </row>
    <row r="13" spans="1:15">
      <c r="A13" s="39" t="s">
        <v>42</v>
      </c>
      <c r="B13" s="39"/>
      <c r="C13" s="39"/>
      <c r="D13" s="37">
        <v>14392411.76</v>
      </c>
      <c r="E13" s="37"/>
      <c r="F13" s="37">
        <v>15562499.199999999</v>
      </c>
      <c r="G13" s="37"/>
      <c r="H13" s="37">
        <v>16886500</v>
      </c>
      <c r="I13" s="37"/>
      <c r="J13" s="37">
        <v>17700000</v>
      </c>
      <c r="K13" s="37"/>
      <c r="L13" s="37">
        <v>19000000</v>
      </c>
      <c r="M13" s="37"/>
      <c r="N13" s="37">
        <v>20900000</v>
      </c>
      <c r="O13" s="37"/>
    </row>
    <row r="14" spans="1:15">
      <c r="A14" s="39" t="s">
        <v>43</v>
      </c>
      <c r="B14" s="39"/>
      <c r="C14" s="39"/>
      <c r="D14" s="37">
        <v>376731.12</v>
      </c>
      <c r="E14" s="37"/>
      <c r="F14" s="37">
        <v>153345.60999999999</v>
      </c>
      <c r="G14" s="37"/>
      <c r="H14" s="37">
        <v>164200</v>
      </c>
      <c r="I14" s="37"/>
      <c r="J14" s="37">
        <v>365000</v>
      </c>
      <c r="K14" s="37"/>
      <c r="L14" s="37">
        <v>375000</v>
      </c>
      <c r="M14" s="37"/>
      <c r="N14" s="37">
        <v>385000</v>
      </c>
      <c r="O14" s="37"/>
    </row>
    <row r="15" spans="1:15">
      <c r="A15" s="79" t="s">
        <v>44</v>
      </c>
      <c r="B15" s="79"/>
      <c r="C15" s="79"/>
      <c r="D15" s="37">
        <f>SUM(D8:E14)</f>
        <v>15767288.079999998</v>
      </c>
      <c r="E15" s="37"/>
      <c r="F15" s="37">
        <f>SUM(F8:G14)</f>
        <v>16788133.809999999</v>
      </c>
      <c r="G15" s="37"/>
      <c r="H15" s="37">
        <f>SUM(H8:I14)</f>
        <v>18178600</v>
      </c>
      <c r="I15" s="37"/>
      <c r="J15" s="37">
        <f>SUM(J8:K14)</f>
        <v>19340000</v>
      </c>
      <c r="K15" s="37"/>
      <c r="L15" s="37">
        <f>SUM(L8:M14)</f>
        <v>20720000</v>
      </c>
      <c r="M15" s="37"/>
      <c r="N15" s="37">
        <f>SUM(N8:O14)</f>
        <v>22594000</v>
      </c>
      <c r="O15" s="37"/>
    </row>
    <row r="16" spans="1:15">
      <c r="A16" s="66" t="s">
        <v>45</v>
      </c>
      <c r="B16" s="66"/>
      <c r="C16" s="6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>
      <c r="A17" s="39" t="s">
        <v>46</v>
      </c>
      <c r="B17" s="39"/>
      <c r="C17" s="39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>
      <c r="A18" s="39" t="s">
        <v>47</v>
      </c>
      <c r="B18" s="39"/>
      <c r="C18" s="39"/>
      <c r="D18" s="37">
        <v>111500</v>
      </c>
      <c r="E18" s="37"/>
      <c r="F18" s="37">
        <v>0</v>
      </c>
      <c r="G18" s="37"/>
      <c r="H18" s="37">
        <v>0</v>
      </c>
      <c r="I18" s="37"/>
      <c r="J18" s="37"/>
      <c r="K18" s="37"/>
      <c r="L18" s="37"/>
      <c r="M18" s="37"/>
      <c r="N18" s="37"/>
      <c r="O18" s="37"/>
    </row>
    <row r="19" spans="1:15">
      <c r="A19" s="39" t="s">
        <v>48</v>
      </c>
      <c r="B19" s="39"/>
      <c r="C19" s="39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>
      <c r="A20" s="39" t="s">
        <v>49</v>
      </c>
      <c r="B20" s="39"/>
      <c r="C20" s="39"/>
      <c r="D20" s="37">
        <v>1445045.7</v>
      </c>
      <c r="E20" s="37"/>
      <c r="F20" s="37">
        <v>1308236.94</v>
      </c>
      <c r="G20" s="37"/>
      <c r="H20" s="37">
        <v>0</v>
      </c>
      <c r="I20" s="37"/>
      <c r="J20" s="37"/>
      <c r="K20" s="37"/>
      <c r="L20" s="37"/>
      <c r="M20" s="37"/>
      <c r="N20" s="37"/>
      <c r="O20" s="37"/>
    </row>
    <row r="21" spans="1:15">
      <c r="A21" s="39" t="s">
        <v>50</v>
      </c>
      <c r="B21" s="39"/>
      <c r="C21" s="39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>
      <c r="A22" s="79" t="s">
        <v>44</v>
      </c>
      <c r="B22" s="79"/>
      <c r="C22" s="79"/>
      <c r="D22" s="37">
        <f>SUM(D17:E21)</f>
        <v>1556545.7</v>
      </c>
      <c r="E22" s="37"/>
      <c r="F22" s="37">
        <f>SUM(F17:G21)</f>
        <v>1308236.94</v>
      </c>
      <c r="G22" s="37"/>
      <c r="H22" s="37">
        <f>SUM(H17:I21)</f>
        <v>0</v>
      </c>
      <c r="I22" s="37"/>
      <c r="J22" s="37">
        <f>SUM(J17:K21)</f>
        <v>0</v>
      </c>
      <c r="K22" s="37"/>
      <c r="L22" s="37">
        <f>SUM(L17:M21)</f>
        <v>0</v>
      </c>
      <c r="M22" s="37"/>
      <c r="N22" s="37">
        <f>SUM(N17:O21)</f>
        <v>0</v>
      </c>
      <c r="O22" s="37"/>
    </row>
    <row r="23" spans="1:15" ht="15.75" thickBot="1">
      <c r="A23" s="67" t="s">
        <v>51</v>
      </c>
      <c r="B23" s="67"/>
      <c r="C23" s="67"/>
      <c r="D23" s="35">
        <v>2002473</v>
      </c>
      <c r="E23" s="35"/>
      <c r="F23" s="35">
        <v>2187977.46</v>
      </c>
      <c r="G23" s="35"/>
      <c r="H23" s="35">
        <v>2358600</v>
      </c>
      <c r="I23" s="35"/>
      <c r="J23" s="35">
        <v>2350000</v>
      </c>
      <c r="K23" s="35"/>
      <c r="L23" s="35">
        <v>2520000</v>
      </c>
      <c r="M23" s="35"/>
      <c r="N23" s="35">
        <v>2750000</v>
      </c>
      <c r="O23" s="35"/>
    </row>
    <row r="24" spans="1:15" ht="16.5" thickBot="1">
      <c r="A24" s="74" t="s">
        <v>52</v>
      </c>
      <c r="B24" s="74"/>
      <c r="C24" s="74"/>
      <c r="D24" s="58">
        <f>D15+D22-D23</f>
        <v>15321360.779999997</v>
      </c>
      <c r="E24" s="58"/>
      <c r="F24" s="58">
        <f>F15+F22-F23</f>
        <v>15908393.289999999</v>
      </c>
      <c r="G24" s="58"/>
      <c r="H24" s="58">
        <f>H15+H22-H23</f>
        <v>15820000</v>
      </c>
      <c r="I24" s="58"/>
      <c r="J24" s="58">
        <f>J15+J22-J23</f>
        <v>16990000</v>
      </c>
      <c r="K24" s="58"/>
      <c r="L24" s="58">
        <f>L15+L22-L23</f>
        <v>18200000</v>
      </c>
      <c r="M24" s="58"/>
      <c r="N24" s="58">
        <f>N15+N22-N23</f>
        <v>19844000</v>
      </c>
      <c r="O24" s="58"/>
    </row>
  </sheetData>
  <mergeCells count="141">
    <mergeCell ref="D22:E22"/>
    <mergeCell ref="J22:K22"/>
    <mergeCell ref="J23:K23"/>
    <mergeCell ref="H22:I22"/>
    <mergeCell ref="H23:I23"/>
    <mergeCell ref="F18:G18"/>
    <mergeCell ref="F19:G19"/>
    <mergeCell ref="N17:O17"/>
    <mergeCell ref="L19:M19"/>
    <mergeCell ref="L20:M20"/>
    <mergeCell ref="L21:M21"/>
    <mergeCell ref="L17:M17"/>
    <mergeCell ref="L18:M18"/>
    <mergeCell ref="H19:I19"/>
    <mergeCell ref="H20:I20"/>
    <mergeCell ref="H21:I21"/>
    <mergeCell ref="H17:I17"/>
    <mergeCell ref="H18:I18"/>
    <mergeCell ref="D23:E23"/>
    <mergeCell ref="D18:E18"/>
    <mergeCell ref="N15:O15"/>
    <mergeCell ref="N16:O16"/>
    <mergeCell ref="D24:E24"/>
    <mergeCell ref="F24:G24"/>
    <mergeCell ref="H24:I24"/>
    <mergeCell ref="J24:K24"/>
    <mergeCell ref="L24:M24"/>
    <mergeCell ref="N24:O24"/>
    <mergeCell ref="N18:O18"/>
    <mergeCell ref="N19:O19"/>
    <mergeCell ref="N20:O20"/>
    <mergeCell ref="N21:O21"/>
    <mergeCell ref="N22:O22"/>
    <mergeCell ref="N23:O23"/>
    <mergeCell ref="L22:M22"/>
    <mergeCell ref="L23:M23"/>
    <mergeCell ref="J18:K18"/>
    <mergeCell ref="J19:K19"/>
    <mergeCell ref="J20:K20"/>
    <mergeCell ref="J21:K21"/>
    <mergeCell ref="F22:G22"/>
    <mergeCell ref="F23:G23"/>
    <mergeCell ref="D19:E19"/>
    <mergeCell ref="D20:E20"/>
    <mergeCell ref="J13:K13"/>
    <mergeCell ref="J14:K14"/>
    <mergeCell ref="J15:K15"/>
    <mergeCell ref="J16:K16"/>
    <mergeCell ref="J17:K17"/>
    <mergeCell ref="F7:G7"/>
    <mergeCell ref="N7:O7"/>
    <mergeCell ref="N8:O8"/>
    <mergeCell ref="N9:O9"/>
    <mergeCell ref="N10:O10"/>
    <mergeCell ref="N11:O11"/>
    <mergeCell ref="L13:M13"/>
    <mergeCell ref="L14:M14"/>
    <mergeCell ref="L15:M15"/>
    <mergeCell ref="L16:M16"/>
    <mergeCell ref="L7:M7"/>
    <mergeCell ref="L8:M8"/>
    <mergeCell ref="L9:M9"/>
    <mergeCell ref="L10:M10"/>
    <mergeCell ref="L11:M11"/>
    <mergeCell ref="L12:M12"/>
    <mergeCell ref="N12:O12"/>
    <mergeCell ref="N13:O13"/>
    <mergeCell ref="N14:O14"/>
    <mergeCell ref="H13:I13"/>
    <mergeCell ref="H14:I14"/>
    <mergeCell ref="H15:I15"/>
    <mergeCell ref="H16:I16"/>
    <mergeCell ref="H7:I7"/>
    <mergeCell ref="H8:I8"/>
    <mergeCell ref="H9:I9"/>
    <mergeCell ref="H10:I10"/>
    <mergeCell ref="H11:I11"/>
    <mergeCell ref="H12:I12"/>
    <mergeCell ref="D13:E13"/>
    <mergeCell ref="F20:G20"/>
    <mergeCell ref="F21:G21"/>
    <mergeCell ref="F12:G12"/>
    <mergeCell ref="F13:G13"/>
    <mergeCell ref="F14:G14"/>
    <mergeCell ref="F15:G15"/>
    <mergeCell ref="F8:G8"/>
    <mergeCell ref="F9:G9"/>
    <mergeCell ref="F10:G10"/>
    <mergeCell ref="F11:G11"/>
    <mergeCell ref="D14:E14"/>
    <mergeCell ref="D15:E15"/>
    <mergeCell ref="D11:E11"/>
    <mergeCell ref="D16:E16"/>
    <mergeCell ref="D17:E17"/>
    <mergeCell ref="F16:G16"/>
    <mergeCell ref="F17:G17"/>
    <mergeCell ref="D21:E21"/>
    <mergeCell ref="A19:C19"/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18:C18"/>
    <mergeCell ref="A7:C7"/>
    <mergeCell ref="A8:C8"/>
    <mergeCell ref="A9:C9"/>
    <mergeCell ref="A10:C10"/>
    <mergeCell ref="A11:C11"/>
    <mergeCell ref="A12:C12"/>
    <mergeCell ref="F6:G6"/>
    <mergeCell ref="H6:I6"/>
    <mergeCell ref="J6:K6"/>
    <mergeCell ref="D7:E7"/>
    <mergeCell ref="D8:E8"/>
    <mergeCell ref="D9:E9"/>
    <mergeCell ref="D10:E10"/>
    <mergeCell ref="D12:E12"/>
    <mergeCell ref="J7:K7"/>
    <mergeCell ref="J8:K8"/>
    <mergeCell ref="J9:K9"/>
    <mergeCell ref="J10:K10"/>
    <mergeCell ref="J11:K11"/>
    <mergeCell ref="J12:K12"/>
    <mergeCell ref="L6:M6"/>
    <mergeCell ref="N6:O6"/>
    <mergeCell ref="N5:O5"/>
    <mergeCell ref="A3:N3"/>
    <mergeCell ref="A5:C5"/>
    <mergeCell ref="A6:C6"/>
    <mergeCell ref="D5:E5"/>
    <mergeCell ref="F5:G5"/>
    <mergeCell ref="H5:I5"/>
    <mergeCell ref="J5:K5"/>
    <mergeCell ref="L5:M5"/>
    <mergeCell ref="D6:E6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J28"/>
  <sheetViews>
    <sheetView workbookViewId="0">
      <selection activeCell="E26" sqref="E26:G26"/>
    </sheetView>
  </sheetViews>
  <sheetFormatPr defaultRowHeight="15"/>
  <sheetData>
    <row r="4" spans="1:10">
      <c r="A4" s="80" t="s">
        <v>53</v>
      </c>
      <c r="B4" s="80"/>
      <c r="C4" s="80"/>
      <c r="D4" s="80"/>
      <c r="E4" s="80"/>
      <c r="F4" s="80"/>
      <c r="G4" s="80"/>
      <c r="H4" s="80"/>
      <c r="I4" s="80"/>
      <c r="J4" s="80"/>
    </row>
    <row r="5" spans="1:10">
      <c r="A5" s="80" t="s">
        <v>54</v>
      </c>
      <c r="B5" s="80"/>
      <c r="C5" s="80"/>
      <c r="D5" s="80"/>
      <c r="E5" s="80"/>
      <c r="F5" s="80"/>
      <c r="G5" s="80"/>
      <c r="H5" s="80"/>
      <c r="I5" s="80"/>
      <c r="J5" s="80"/>
    </row>
    <row r="8" spans="1:10" ht="15.75">
      <c r="A8" s="81" t="s">
        <v>143</v>
      </c>
      <c r="B8" s="81"/>
      <c r="C8" s="81"/>
      <c r="D8" s="81"/>
    </row>
    <row r="9" spans="1:10" ht="15.75">
      <c r="A9" s="81" t="s">
        <v>147</v>
      </c>
      <c r="B9" s="81"/>
      <c r="C9" s="81"/>
      <c r="D9" s="81"/>
    </row>
    <row r="10" spans="1:10" ht="15.75" thickBot="1"/>
    <row r="11" spans="1:10">
      <c r="E11" s="85" t="s">
        <v>56</v>
      </c>
      <c r="F11" s="73"/>
      <c r="G11" s="73"/>
      <c r="H11" s="73" t="s">
        <v>58</v>
      </c>
      <c r="I11" s="73"/>
      <c r="J11" s="88"/>
    </row>
    <row r="12" spans="1:10" ht="15.75" thickBot="1">
      <c r="E12" s="86" t="s">
        <v>57</v>
      </c>
      <c r="F12" s="87"/>
      <c r="G12" s="87"/>
      <c r="H12" s="87" t="s">
        <v>59</v>
      </c>
      <c r="I12" s="87"/>
      <c r="J12" s="89"/>
    </row>
    <row r="13" spans="1:10">
      <c r="A13" s="82" t="s">
        <v>60</v>
      </c>
      <c r="B13" s="83"/>
      <c r="C13" s="83"/>
      <c r="D13" s="84"/>
      <c r="E13" s="36"/>
      <c r="F13" s="36"/>
      <c r="G13" s="36"/>
      <c r="H13" s="43"/>
      <c r="I13" s="43"/>
      <c r="J13" s="43"/>
    </row>
    <row r="14" spans="1:10">
      <c r="A14" s="39" t="s">
        <v>61</v>
      </c>
      <c r="B14" s="39"/>
      <c r="C14" s="39"/>
      <c r="D14" s="39"/>
      <c r="E14" s="37"/>
      <c r="F14" s="37"/>
      <c r="G14" s="37"/>
      <c r="H14" s="39"/>
      <c r="I14" s="39"/>
      <c r="J14" s="39"/>
    </row>
    <row r="15" spans="1:10">
      <c r="A15" s="39" t="s">
        <v>62</v>
      </c>
      <c r="B15" s="39"/>
      <c r="C15" s="39"/>
      <c r="D15" s="39"/>
      <c r="E15" s="37"/>
      <c r="F15" s="37"/>
      <c r="G15" s="37"/>
      <c r="H15" s="39"/>
      <c r="I15" s="39"/>
      <c r="J15" s="39"/>
    </row>
    <row r="16" spans="1:10">
      <c r="A16" s="39" t="s">
        <v>63</v>
      </c>
      <c r="B16" s="39"/>
      <c r="C16" s="39"/>
      <c r="D16" s="39"/>
      <c r="E16" s="37">
        <v>585906.4</v>
      </c>
      <c r="F16" s="37"/>
      <c r="G16" s="37"/>
      <c r="H16" s="90">
        <v>3.95E-2</v>
      </c>
      <c r="I16" s="39"/>
      <c r="J16" s="39"/>
    </row>
    <row r="17" spans="1:10">
      <c r="A17" s="39" t="s">
        <v>9</v>
      </c>
      <c r="B17" s="39"/>
      <c r="C17" s="39"/>
      <c r="D17" s="39"/>
      <c r="E17" s="37"/>
      <c r="F17" s="37"/>
      <c r="G17" s="37"/>
      <c r="H17" s="39"/>
      <c r="I17" s="39"/>
      <c r="J17" s="39"/>
    </row>
    <row r="18" spans="1:10">
      <c r="A18" s="39" t="s">
        <v>64</v>
      </c>
      <c r="B18" s="39"/>
      <c r="C18" s="39"/>
      <c r="D18" s="39"/>
      <c r="E18" s="37"/>
      <c r="F18" s="37"/>
      <c r="G18" s="37"/>
      <c r="H18" s="39"/>
      <c r="I18" s="39"/>
      <c r="J18" s="39"/>
    </row>
    <row r="19" spans="1:10">
      <c r="A19" s="39" t="s">
        <v>65</v>
      </c>
      <c r="B19" s="39"/>
      <c r="C19" s="39"/>
      <c r="D19" s="39"/>
      <c r="E19" s="37"/>
      <c r="F19" s="37"/>
      <c r="G19" s="37"/>
      <c r="H19" s="39"/>
      <c r="I19" s="39"/>
      <c r="J19" s="39"/>
    </row>
    <row r="20" spans="1:10" ht="15.75" thickBot="1">
      <c r="A20" s="98" t="s">
        <v>66</v>
      </c>
      <c r="B20" s="99"/>
      <c r="C20" s="99"/>
      <c r="D20" s="100"/>
      <c r="E20" s="35">
        <v>585906.4</v>
      </c>
      <c r="F20" s="35"/>
      <c r="G20" s="35"/>
      <c r="H20" s="101">
        <v>3.95E-2</v>
      </c>
      <c r="I20" s="41"/>
      <c r="J20" s="41"/>
    </row>
    <row r="22" spans="1:10" ht="15.75" thickBot="1"/>
    <row r="23" spans="1:10" ht="15.75" thickBot="1">
      <c r="A23" s="102" t="s">
        <v>67</v>
      </c>
      <c r="B23" s="103"/>
      <c r="C23" s="103"/>
      <c r="D23" s="104"/>
      <c r="E23" s="58">
        <v>14835590.460000001</v>
      </c>
      <c r="F23" s="58"/>
      <c r="G23" s="58"/>
      <c r="H23" s="58"/>
      <c r="I23" s="58"/>
      <c r="J23" s="58"/>
    </row>
    <row r="25" spans="1:10" ht="15.75" thickBot="1"/>
    <row r="26" spans="1:10">
      <c r="A26" s="97" t="s">
        <v>68</v>
      </c>
      <c r="B26" s="97"/>
      <c r="C26" s="97"/>
      <c r="D26" s="97"/>
      <c r="E26" s="36"/>
      <c r="F26" s="36"/>
      <c r="G26" s="36"/>
      <c r="H26" s="91">
        <v>5.3999999999999999E-2</v>
      </c>
      <c r="I26" s="92"/>
      <c r="J26" s="92"/>
    </row>
    <row r="27" spans="1:10">
      <c r="A27" s="66" t="s">
        <v>69</v>
      </c>
      <c r="B27" s="66"/>
      <c r="C27" s="66"/>
      <c r="D27" s="66"/>
      <c r="E27" s="37"/>
      <c r="F27" s="37"/>
      <c r="G27" s="37"/>
      <c r="H27" s="93">
        <v>5.7000000000000002E-2</v>
      </c>
      <c r="I27" s="94"/>
      <c r="J27" s="94"/>
    </row>
    <row r="28" spans="1:10" ht="15.75" thickBot="1">
      <c r="A28" s="67" t="s">
        <v>70</v>
      </c>
      <c r="B28" s="67"/>
      <c r="C28" s="67"/>
      <c r="D28" s="67"/>
      <c r="E28" s="35"/>
      <c r="F28" s="35"/>
      <c r="G28" s="35"/>
      <c r="H28" s="95">
        <v>0.06</v>
      </c>
      <c r="I28" s="96"/>
      <c r="J28" s="96"/>
    </row>
  </sheetData>
  <mergeCells count="43">
    <mergeCell ref="H19:J19"/>
    <mergeCell ref="A15:D15"/>
    <mergeCell ref="H26:J26"/>
    <mergeCell ref="H27:J27"/>
    <mergeCell ref="H28:J28"/>
    <mergeCell ref="A26:D26"/>
    <mergeCell ref="A27:D27"/>
    <mergeCell ref="A28:D28"/>
    <mergeCell ref="E26:G26"/>
    <mergeCell ref="E27:G27"/>
    <mergeCell ref="E28:G28"/>
    <mergeCell ref="A20:D20"/>
    <mergeCell ref="E20:G20"/>
    <mergeCell ref="H20:J20"/>
    <mergeCell ref="A23:D23"/>
    <mergeCell ref="E23:J23"/>
    <mergeCell ref="H14:J14"/>
    <mergeCell ref="H15:J15"/>
    <mergeCell ref="H16:J16"/>
    <mergeCell ref="H17:J17"/>
    <mergeCell ref="H18:J18"/>
    <mergeCell ref="A16:D16"/>
    <mergeCell ref="A17:D17"/>
    <mergeCell ref="A18:D18"/>
    <mergeCell ref="A19:D19"/>
    <mergeCell ref="E13:G13"/>
    <mergeCell ref="E14:G14"/>
    <mergeCell ref="E15:G15"/>
    <mergeCell ref="E16:G16"/>
    <mergeCell ref="E17:G17"/>
    <mergeCell ref="A14:D14"/>
    <mergeCell ref="E18:G18"/>
    <mergeCell ref="E19:G19"/>
    <mergeCell ref="A4:J4"/>
    <mergeCell ref="A5:J5"/>
    <mergeCell ref="A8:D8"/>
    <mergeCell ref="A9:D9"/>
    <mergeCell ref="A13:D13"/>
    <mergeCell ref="E11:G11"/>
    <mergeCell ref="E12:G12"/>
    <mergeCell ref="H11:J11"/>
    <mergeCell ref="H12:J12"/>
    <mergeCell ref="H13:J1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J28"/>
  <sheetViews>
    <sheetView topLeftCell="A7" workbookViewId="0">
      <selection activeCell="E23" sqref="E23:J23"/>
    </sheetView>
  </sheetViews>
  <sheetFormatPr defaultRowHeight="15"/>
  <sheetData>
    <row r="4" spans="1:10">
      <c r="A4" s="80" t="s">
        <v>53</v>
      </c>
      <c r="B4" s="80"/>
      <c r="C4" s="80"/>
      <c r="D4" s="80"/>
      <c r="E4" s="80"/>
      <c r="F4" s="80"/>
      <c r="G4" s="80"/>
      <c r="H4" s="80"/>
      <c r="I4" s="80"/>
      <c r="J4" s="80"/>
    </row>
    <row r="5" spans="1:10">
      <c r="A5" s="80" t="s">
        <v>71</v>
      </c>
      <c r="B5" s="80"/>
      <c r="C5" s="80"/>
      <c r="D5" s="80"/>
      <c r="E5" s="80"/>
      <c r="F5" s="80"/>
      <c r="G5" s="80"/>
      <c r="H5" s="80"/>
      <c r="I5" s="80"/>
      <c r="J5" s="80"/>
    </row>
    <row r="8" spans="1:10" ht="15.75">
      <c r="A8" s="81" t="s">
        <v>143</v>
      </c>
      <c r="B8" s="81"/>
      <c r="C8" s="81"/>
      <c r="D8" s="81"/>
    </row>
    <row r="9" spans="1:10" ht="15.75">
      <c r="A9" s="81" t="s">
        <v>55</v>
      </c>
      <c r="B9" s="81"/>
      <c r="C9" s="81"/>
      <c r="D9" s="81"/>
    </row>
    <row r="10" spans="1:10" ht="15.75" thickBot="1"/>
    <row r="11" spans="1:10">
      <c r="E11" s="85" t="s">
        <v>56</v>
      </c>
      <c r="F11" s="73"/>
      <c r="G11" s="73"/>
      <c r="H11" s="73" t="s">
        <v>58</v>
      </c>
      <c r="I11" s="73"/>
      <c r="J11" s="88"/>
    </row>
    <row r="12" spans="1:10" ht="15.75" thickBot="1">
      <c r="E12" s="86" t="s">
        <v>57</v>
      </c>
      <c r="F12" s="87"/>
      <c r="G12" s="87"/>
      <c r="H12" s="87" t="s">
        <v>59</v>
      </c>
      <c r="I12" s="87"/>
      <c r="J12" s="89"/>
    </row>
    <row r="13" spans="1:10">
      <c r="A13" s="82" t="s">
        <v>60</v>
      </c>
      <c r="B13" s="83"/>
      <c r="C13" s="83"/>
      <c r="D13" s="84"/>
      <c r="E13" s="36"/>
      <c r="F13" s="36"/>
      <c r="G13" s="36"/>
      <c r="H13" s="43"/>
      <c r="I13" s="43"/>
      <c r="J13" s="43"/>
    </row>
    <row r="14" spans="1:10">
      <c r="A14" s="39" t="s">
        <v>61</v>
      </c>
      <c r="B14" s="39"/>
      <c r="C14" s="39"/>
      <c r="D14" s="39"/>
      <c r="E14" s="37"/>
      <c r="F14" s="37"/>
      <c r="G14" s="37"/>
      <c r="H14" s="39"/>
      <c r="I14" s="39"/>
      <c r="J14" s="39"/>
    </row>
    <row r="15" spans="1:10">
      <c r="A15" s="39" t="s">
        <v>62</v>
      </c>
      <c r="B15" s="39"/>
      <c r="C15" s="39"/>
      <c r="D15" s="39"/>
      <c r="E15" s="37"/>
      <c r="F15" s="37"/>
      <c r="G15" s="37"/>
      <c r="H15" s="39"/>
      <c r="I15" s="39"/>
      <c r="J15" s="39"/>
    </row>
    <row r="16" spans="1:10">
      <c r="A16" s="39" t="s">
        <v>63</v>
      </c>
      <c r="B16" s="39"/>
      <c r="C16" s="39"/>
      <c r="D16" s="39"/>
      <c r="E16" s="37">
        <f>7186360.02+161272.96</f>
        <v>7347632.9799999995</v>
      </c>
      <c r="F16" s="37"/>
      <c r="G16" s="37"/>
      <c r="H16" s="39"/>
      <c r="I16" s="39"/>
      <c r="J16" s="39"/>
    </row>
    <row r="17" spans="1:10">
      <c r="A17" s="39" t="s">
        <v>9</v>
      </c>
      <c r="B17" s="39"/>
      <c r="C17" s="39"/>
      <c r="D17" s="39"/>
      <c r="E17" s="37"/>
      <c r="F17" s="37"/>
      <c r="G17" s="37"/>
      <c r="H17" s="39"/>
      <c r="I17" s="39"/>
      <c r="J17" s="39"/>
    </row>
    <row r="18" spans="1:10">
      <c r="A18" s="39" t="s">
        <v>64</v>
      </c>
      <c r="B18" s="39"/>
      <c r="C18" s="39"/>
      <c r="D18" s="39"/>
      <c r="E18" s="37"/>
      <c r="F18" s="37"/>
      <c r="G18" s="37"/>
      <c r="H18" s="39"/>
      <c r="I18" s="39"/>
      <c r="J18" s="39"/>
    </row>
    <row r="19" spans="1:10">
      <c r="A19" s="39" t="s">
        <v>65</v>
      </c>
      <c r="B19" s="39"/>
      <c r="C19" s="39"/>
      <c r="D19" s="39"/>
      <c r="E19" s="37">
        <f>72777.34+88495.62</f>
        <v>161272.95999999999</v>
      </c>
      <c r="F19" s="37"/>
      <c r="G19" s="37"/>
      <c r="H19" s="39"/>
      <c r="I19" s="39"/>
      <c r="J19" s="39"/>
    </row>
    <row r="20" spans="1:10" ht="15.75" thickBot="1">
      <c r="A20" s="98" t="s">
        <v>66</v>
      </c>
      <c r="B20" s="99"/>
      <c r="C20" s="99"/>
      <c r="D20" s="100"/>
      <c r="E20" s="35">
        <f>E16-E19</f>
        <v>7186360.0199999996</v>
      </c>
      <c r="F20" s="35"/>
      <c r="G20" s="35"/>
      <c r="H20" s="101">
        <v>0.4844</v>
      </c>
      <c r="I20" s="41"/>
      <c r="J20" s="41"/>
    </row>
    <row r="22" spans="1:10" ht="15.75" thickBot="1"/>
    <row r="23" spans="1:10" ht="15.75" thickBot="1">
      <c r="A23" s="102" t="s">
        <v>67</v>
      </c>
      <c r="B23" s="103"/>
      <c r="C23" s="103"/>
      <c r="D23" s="104"/>
      <c r="E23" s="58">
        <v>14835590.460000001</v>
      </c>
      <c r="F23" s="58"/>
      <c r="G23" s="58"/>
      <c r="H23" s="58"/>
      <c r="I23" s="58"/>
      <c r="J23" s="58"/>
    </row>
    <row r="25" spans="1:10" ht="15.75" thickBot="1"/>
    <row r="26" spans="1:10">
      <c r="A26" s="97" t="s">
        <v>68</v>
      </c>
      <c r="B26" s="97"/>
      <c r="C26" s="97"/>
      <c r="D26" s="97"/>
      <c r="E26" s="36"/>
      <c r="F26" s="36"/>
      <c r="G26" s="36"/>
      <c r="H26" s="91">
        <v>0.48599999999999999</v>
      </c>
      <c r="I26" s="92"/>
      <c r="J26" s="92"/>
    </row>
    <row r="27" spans="1:10">
      <c r="A27" s="66" t="s">
        <v>69</v>
      </c>
      <c r="B27" s="66"/>
      <c r="C27" s="66"/>
      <c r="D27" s="66"/>
      <c r="E27" s="37"/>
      <c r="F27" s="37"/>
      <c r="G27" s="37"/>
      <c r="H27" s="93">
        <v>0.51300000000000001</v>
      </c>
      <c r="I27" s="94"/>
      <c r="J27" s="94"/>
    </row>
    <row r="28" spans="1:10" ht="15.75" thickBot="1">
      <c r="A28" s="67" t="s">
        <v>70</v>
      </c>
      <c r="B28" s="67"/>
      <c r="C28" s="67"/>
      <c r="D28" s="67"/>
      <c r="E28" s="35"/>
      <c r="F28" s="35"/>
      <c r="G28" s="35"/>
      <c r="H28" s="95">
        <v>0.54</v>
      </c>
      <c r="I28" s="96"/>
      <c r="J28" s="96"/>
    </row>
  </sheetData>
  <mergeCells count="43">
    <mergeCell ref="A28:D28"/>
    <mergeCell ref="E28:G28"/>
    <mergeCell ref="H28:J28"/>
    <mergeCell ref="A23:D23"/>
    <mergeCell ref="E23:J23"/>
    <mergeCell ref="A26:D26"/>
    <mergeCell ref="E26:G26"/>
    <mergeCell ref="H26:J26"/>
    <mergeCell ref="A27:D27"/>
    <mergeCell ref="E27:G27"/>
    <mergeCell ref="H27:J27"/>
    <mergeCell ref="A19:D19"/>
    <mergeCell ref="E19:G19"/>
    <mergeCell ref="H19:J19"/>
    <mergeCell ref="A20:D20"/>
    <mergeCell ref="E20:G20"/>
    <mergeCell ref="H20:J20"/>
    <mergeCell ref="A17:D17"/>
    <mergeCell ref="E17:G17"/>
    <mergeCell ref="H17:J17"/>
    <mergeCell ref="A18:D18"/>
    <mergeCell ref="E18:G18"/>
    <mergeCell ref="H18:J18"/>
    <mergeCell ref="A15:D15"/>
    <mergeCell ref="E15:G15"/>
    <mergeCell ref="H15:J15"/>
    <mergeCell ref="A16:D16"/>
    <mergeCell ref="E16:G16"/>
    <mergeCell ref="H16:J16"/>
    <mergeCell ref="A14:D14"/>
    <mergeCell ref="E14:G14"/>
    <mergeCell ref="H14:J14"/>
    <mergeCell ref="A4:J4"/>
    <mergeCell ref="A5:J5"/>
    <mergeCell ref="A8:D8"/>
    <mergeCell ref="A9:D9"/>
    <mergeCell ref="E11:G11"/>
    <mergeCell ref="H11:J11"/>
    <mergeCell ref="E12:G12"/>
    <mergeCell ref="H12:J12"/>
    <mergeCell ref="A13:D13"/>
    <mergeCell ref="E13:G13"/>
    <mergeCell ref="H13:J1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6:N25"/>
  <sheetViews>
    <sheetView workbookViewId="0">
      <selection activeCell="M17" sqref="M17:N17"/>
    </sheetView>
  </sheetViews>
  <sheetFormatPr defaultRowHeight="15"/>
  <sheetData>
    <row r="6" spans="1:14" ht="18.75">
      <c r="A6" s="44" t="s">
        <v>149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8" spans="1:14" ht="15.75" thickBot="1"/>
    <row r="9" spans="1:14" ht="16.5" thickBot="1">
      <c r="A9" s="74" t="s">
        <v>72</v>
      </c>
      <c r="B9" s="74"/>
      <c r="C9" s="74"/>
      <c r="D9" s="74"/>
      <c r="E9" s="74"/>
      <c r="F9" s="74"/>
      <c r="G9" s="74"/>
      <c r="H9" s="74"/>
      <c r="I9" s="56">
        <v>2013</v>
      </c>
      <c r="J9" s="56"/>
      <c r="K9" s="56">
        <v>2014</v>
      </c>
      <c r="L9" s="56"/>
      <c r="M9" s="56">
        <v>2015</v>
      </c>
      <c r="N9" s="56"/>
    </row>
    <row r="10" spans="1:14">
      <c r="A10" s="39"/>
      <c r="B10" s="39"/>
      <c r="C10" s="39"/>
      <c r="D10" s="39"/>
      <c r="E10" s="39"/>
      <c r="F10" s="39"/>
      <c r="G10" s="39"/>
      <c r="H10" s="39"/>
      <c r="I10" s="37"/>
      <c r="J10" s="37"/>
      <c r="K10" s="37"/>
      <c r="L10" s="37"/>
      <c r="M10" s="37"/>
      <c r="N10" s="37"/>
    </row>
    <row r="11" spans="1:14">
      <c r="A11" s="39" t="s">
        <v>73</v>
      </c>
      <c r="B11" s="39"/>
      <c r="C11" s="39"/>
      <c r="D11" s="39"/>
      <c r="E11" s="39"/>
      <c r="F11" s="39"/>
      <c r="G11" s="39"/>
      <c r="H11" s="39"/>
      <c r="I11" s="37">
        <v>722120.31</v>
      </c>
      <c r="J11" s="37"/>
      <c r="K11" s="37">
        <v>580700.66</v>
      </c>
      <c r="L11" s="37"/>
      <c r="M11" s="37">
        <v>389490.58</v>
      </c>
      <c r="N11" s="37"/>
    </row>
    <row r="12" spans="1:14">
      <c r="A12" s="39" t="s">
        <v>74</v>
      </c>
      <c r="B12" s="39"/>
      <c r="C12" s="39"/>
      <c r="D12" s="39"/>
      <c r="E12" s="39"/>
      <c r="F12" s="39"/>
      <c r="G12" s="39"/>
      <c r="H12" s="39"/>
      <c r="I12" s="37"/>
      <c r="J12" s="37"/>
      <c r="K12" s="37"/>
      <c r="L12" s="37"/>
      <c r="M12" s="37"/>
      <c r="N12" s="37"/>
    </row>
    <row r="13" spans="1:14" ht="15.75" thickBot="1">
      <c r="A13" s="41"/>
      <c r="B13" s="41"/>
      <c r="C13" s="41"/>
      <c r="D13" s="41"/>
      <c r="E13" s="41"/>
      <c r="F13" s="41"/>
      <c r="G13" s="41"/>
      <c r="H13" s="41"/>
      <c r="I13" s="35"/>
      <c r="J13" s="35"/>
      <c r="K13" s="35"/>
      <c r="L13" s="35"/>
      <c r="M13" s="35"/>
      <c r="N13" s="35"/>
    </row>
    <row r="14" spans="1:14" ht="16.5" thickBot="1">
      <c r="A14" s="74" t="s">
        <v>75</v>
      </c>
      <c r="B14" s="74"/>
      <c r="C14" s="74"/>
      <c r="D14" s="74"/>
      <c r="E14" s="74"/>
      <c r="F14" s="74"/>
      <c r="G14" s="74"/>
      <c r="H14" s="74"/>
      <c r="I14" s="58"/>
      <c r="J14" s="58"/>
      <c r="K14" s="58"/>
      <c r="L14" s="58"/>
      <c r="M14" s="58"/>
      <c r="N14" s="58"/>
    </row>
    <row r="15" spans="1:14">
      <c r="A15" s="39"/>
      <c r="B15" s="39"/>
      <c r="C15" s="39"/>
      <c r="D15" s="39"/>
      <c r="E15" s="39"/>
      <c r="F15" s="39"/>
      <c r="G15" s="39"/>
      <c r="H15" s="39"/>
      <c r="I15" s="37"/>
      <c r="J15" s="37"/>
      <c r="K15" s="37"/>
      <c r="L15" s="37"/>
      <c r="M15" s="37"/>
      <c r="N15" s="37"/>
    </row>
    <row r="16" spans="1:14">
      <c r="A16" s="39" t="s">
        <v>76</v>
      </c>
      <c r="B16" s="39"/>
      <c r="C16" s="39"/>
      <c r="D16" s="39"/>
      <c r="E16" s="39"/>
      <c r="F16" s="39"/>
      <c r="G16" s="39"/>
      <c r="H16" s="39"/>
      <c r="I16" s="37">
        <v>599550.06999999995</v>
      </c>
      <c r="J16" s="37"/>
      <c r="K16" s="37">
        <v>281435.65999999997</v>
      </c>
      <c r="L16" s="37"/>
      <c r="M16" s="37">
        <v>26596.06</v>
      </c>
      <c r="N16" s="37"/>
    </row>
    <row r="17" spans="1:14">
      <c r="A17" s="39" t="s">
        <v>77</v>
      </c>
      <c r="B17" s="39"/>
      <c r="C17" s="39"/>
      <c r="D17" s="39"/>
      <c r="E17" s="39"/>
      <c r="F17" s="39"/>
      <c r="G17" s="39"/>
      <c r="H17" s="39"/>
      <c r="I17" s="37"/>
      <c r="J17" s="37"/>
      <c r="K17" s="37"/>
      <c r="L17" s="37"/>
      <c r="M17" s="37"/>
      <c r="N17" s="37"/>
    </row>
    <row r="18" spans="1:14">
      <c r="A18" s="39" t="s">
        <v>78</v>
      </c>
      <c r="B18" s="39"/>
      <c r="C18" s="39"/>
      <c r="D18" s="39"/>
      <c r="E18" s="39"/>
      <c r="F18" s="39"/>
      <c r="G18" s="39"/>
      <c r="H18" s="39"/>
      <c r="I18" s="37"/>
      <c r="J18" s="37"/>
      <c r="K18" s="37"/>
      <c r="L18" s="37"/>
      <c r="M18" s="37"/>
      <c r="N18" s="37"/>
    </row>
    <row r="19" spans="1:14" ht="15.75" thickBot="1">
      <c r="A19" s="41"/>
      <c r="B19" s="41"/>
      <c r="C19" s="41"/>
      <c r="D19" s="41"/>
      <c r="E19" s="41"/>
      <c r="F19" s="41"/>
      <c r="G19" s="41"/>
      <c r="H19" s="41"/>
      <c r="I19" s="35"/>
      <c r="J19" s="35"/>
      <c r="K19" s="35"/>
      <c r="L19" s="35"/>
      <c r="M19" s="35"/>
      <c r="N19" s="35"/>
    </row>
    <row r="20" spans="1:14" ht="16.5" thickBot="1">
      <c r="A20" s="74" t="s">
        <v>79</v>
      </c>
      <c r="B20" s="74"/>
      <c r="C20" s="74"/>
      <c r="D20" s="74"/>
      <c r="E20" s="74"/>
      <c r="F20" s="74"/>
      <c r="G20" s="74"/>
      <c r="H20" s="74"/>
      <c r="I20" s="58"/>
      <c r="J20" s="58"/>
      <c r="K20" s="58"/>
      <c r="L20" s="58"/>
      <c r="M20" s="58"/>
      <c r="N20" s="58"/>
    </row>
    <row r="21" spans="1:14">
      <c r="A21" s="43"/>
      <c r="B21" s="43"/>
      <c r="C21" s="43"/>
      <c r="D21" s="43"/>
      <c r="E21" s="43"/>
      <c r="F21" s="43"/>
      <c r="G21" s="43"/>
      <c r="H21" s="43"/>
      <c r="I21" s="36"/>
      <c r="J21" s="36"/>
      <c r="K21" s="36"/>
      <c r="L21" s="36"/>
      <c r="M21" s="36"/>
      <c r="N21" s="36"/>
    </row>
    <row r="22" spans="1:14">
      <c r="A22" s="39" t="s">
        <v>80</v>
      </c>
      <c r="B22" s="39"/>
      <c r="C22" s="39"/>
      <c r="D22" s="39"/>
      <c r="E22" s="39"/>
      <c r="F22" s="39"/>
      <c r="G22" s="39"/>
      <c r="H22" s="39"/>
      <c r="I22" s="37"/>
      <c r="J22" s="37"/>
      <c r="K22" s="37"/>
      <c r="L22" s="37"/>
      <c r="M22" s="37"/>
      <c r="N22" s="37"/>
    </row>
    <row r="23" spans="1:14" ht="15.75" thickBot="1">
      <c r="A23" s="41"/>
      <c r="B23" s="41"/>
      <c r="C23" s="41"/>
      <c r="D23" s="41"/>
      <c r="E23" s="41"/>
      <c r="F23" s="41"/>
      <c r="G23" s="41"/>
      <c r="H23" s="41"/>
      <c r="I23" s="35"/>
      <c r="J23" s="35"/>
      <c r="K23" s="35"/>
      <c r="L23" s="35"/>
      <c r="M23" s="35"/>
      <c r="N23" s="35"/>
    </row>
    <row r="24" spans="1:14" ht="16.5" thickBot="1">
      <c r="A24" s="74" t="s">
        <v>66</v>
      </c>
      <c r="B24" s="74"/>
      <c r="C24" s="74"/>
      <c r="D24" s="74"/>
      <c r="E24" s="74"/>
      <c r="F24" s="74"/>
      <c r="G24" s="74"/>
      <c r="H24" s="74"/>
      <c r="I24" s="58">
        <f>I11+I16</f>
        <v>1321670.3799999999</v>
      </c>
      <c r="J24" s="58"/>
      <c r="K24" s="58">
        <f>K11+K16</f>
        <v>862136.32000000007</v>
      </c>
      <c r="L24" s="58"/>
      <c r="M24" s="58">
        <f>M11+M16</f>
        <v>416086.64</v>
      </c>
      <c r="N24" s="58"/>
    </row>
    <row r="25" spans="1:14">
      <c r="I25" s="48"/>
      <c r="J25" s="48"/>
      <c r="K25" s="48"/>
      <c r="L25" s="48"/>
      <c r="M25" s="48"/>
      <c r="N25" s="48"/>
    </row>
  </sheetData>
  <mergeCells count="68">
    <mergeCell ref="M25:N25"/>
    <mergeCell ref="A22:H22"/>
    <mergeCell ref="A23:H23"/>
    <mergeCell ref="A24:H24"/>
    <mergeCell ref="I23:J23"/>
    <mergeCell ref="I25:J25"/>
    <mergeCell ref="K23:L23"/>
    <mergeCell ref="K24:L24"/>
    <mergeCell ref="K25:L25"/>
    <mergeCell ref="K22:L22"/>
    <mergeCell ref="I21:J21"/>
    <mergeCell ref="I22:J22"/>
    <mergeCell ref="M22:N22"/>
    <mergeCell ref="M23:N23"/>
    <mergeCell ref="M24:N24"/>
    <mergeCell ref="A20:H20"/>
    <mergeCell ref="I24:J24"/>
    <mergeCell ref="A18:H18"/>
    <mergeCell ref="A19:H19"/>
    <mergeCell ref="M18:N18"/>
    <mergeCell ref="M19:N19"/>
    <mergeCell ref="A21:H21"/>
    <mergeCell ref="M21:N21"/>
    <mergeCell ref="M20:N20"/>
    <mergeCell ref="K18:L18"/>
    <mergeCell ref="K19:L19"/>
    <mergeCell ref="K20:L20"/>
    <mergeCell ref="K21:L21"/>
    <mergeCell ref="I18:J18"/>
    <mergeCell ref="I19:J19"/>
    <mergeCell ref="I20:J20"/>
    <mergeCell ref="M11:N11"/>
    <mergeCell ref="M12:N12"/>
    <mergeCell ref="M13:N13"/>
    <mergeCell ref="I14:J14"/>
    <mergeCell ref="I15:J15"/>
    <mergeCell ref="I13:J13"/>
    <mergeCell ref="K11:L11"/>
    <mergeCell ref="K12:L12"/>
    <mergeCell ref="K13:L13"/>
    <mergeCell ref="M17:N17"/>
    <mergeCell ref="A14:H14"/>
    <mergeCell ref="A15:H15"/>
    <mergeCell ref="A16:H16"/>
    <mergeCell ref="A17:H17"/>
    <mergeCell ref="I16:J16"/>
    <mergeCell ref="K14:L14"/>
    <mergeCell ref="K15:L15"/>
    <mergeCell ref="K16:L16"/>
    <mergeCell ref="M14:N14"/>
    <mergeCell ref="M15:N15"/>
    <mergeCell ref="M16:N16"/>
    <mergeCell ref="I17:J17"/>
    <mergeCell ref="K17:L17"/>
    <mergeCell ref="A11:H11"/>
    <mergeCell ref="A12:H12"/>
    <mergeCell ref="A13:H13"/>
    <mergeCell ref="I10:J10"/>
    <mergeCell ref="I11:J11"/>
    <mergeCell ref="I12:J12"/>
    <mergeCell ref="A10:H10"/>
    <mergeCell ref="M10:N10"/>
    <mergeCell ref="A6:N6"/>
    <mergeCell ref="I9:J9"/>
    <mergeCell ref="K9:L9"/>
    <mergeCell ref="M9:N9"/>
    <mergeCell ref="A9:H9"/>
    <mergeCell ref="K10:L10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6:J29"/>
  <sheetViews>
    <sheetView workbookViewId="0">
      <selection activeCell="G27" sqref="G27:H27"/>
    </sheetView>
  </sheetViews>
  <sheetFormatPr defaultRowHeight="15"/>
  <sheetData>
    <row r="6" spans="1:10" ht="15.75">
      <c r="A6" s="45" t="s">
        <v>148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15.7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18.75">
      <c r="A8" s="44" t="s">
        <v>81</v>
      </c>
      <c r="B8" s="44"/>
      <c r="C8" s="44"/>
      <c r="D8" s="44"/>
      <c r="E8" s="44"/>
      <c r="F8" s="44"/>
      <c r="G8" s="44"/>
      <c r="H8" s="44"/>
      <c r="I8" s="44"/>
      <c r="J8" s="44"/>
    </row>
    <row r="9" spans="1:10" ht="15.75" thickBot="1"/>
    <row r="10" spans="1:10" ht="16.5" thickBot="1">
      <c r="B10" s="75" t="s">
        <v>3</v>
      </c>
      <c r="C10" s="75"/>
      <c r="D10" s="75"/>
      <c r="E10" s="75"/>
      <c r="F10" s="75"/>
      <c r="G10" s="75" t="s">
        <v>82</v>
      </c>
      <c r="H10" s="75"/>
    </row>
    <row r="11" spans="1:10">
      <c r="B11" s="39"/>
      <c r="C11" s="39"/>
      <c r="D11" s="39"/>
      <c r="E11" s="39"/>
      <c r="F11" s="39"/>
      <c r="G11" s="37"/>
      <c r="H11" s="37"/>
    </row>
    <row r="12" spans="1:10">
      <c r="B12" s="65" t="s">
        <v>141</v>
      </c>
      <c r="C12" s="65"/>
      <c r="D12" s="65"/>
      <c r="E12" s="65"/>
      <c r="F12" s="65"/>
      <c r="G12" s="37">
        <v>381227.8</v>
      </c>
      <c r="H12" s="37"/>
    </row>
    <row r="13" spans="1:10">
      <c r="B13" s="65"/>
      <c r="C13" s="65"/>
      <c r="D13" s="65"/>
      <c r="E13" s="65"/>
      <c r="F13" s="65"/>
      <c r="G13" s="37"/>
      <c r="H13" s="37"/>
    </row>
    <row r="14" spans="1:10">
      <c r="B14" s="65" t="s">
        <v>83</v>
      </c>
      <c r="C14" s="65"/>
      <c r="D14" s="65"/>
      <c r="E14" s="65"/>
      <c r="F14" s="65"/>
      <c r="G14" s="37">
        <f>G15+G16-G17</f>
        <v>1591279.2599999998</v>
      </c>
      <c r="H14" s="37"/>
    </row>
    <row r="15" spans="1:10">
      <c r="B15" s="65" t="s">
        <v>84</v>
      </c>
      <c r="C15" s="65"/>
      <c r="D15" s="65"/>
      <c r="E15" s="65"/>
      <c r="F15" s="65"/>
      <c r="G15" s="37">
        <v>1993362.64</v>
      </c>
      <c r="H15" s="37"/>
    </row>
    <row r="16" spans="1:10">
      <c r="B16" s="65" t="s">
        <v>85</v>
      </c>
      <c r="C16" s="65"/>
      <c r="D16" s="65"/>
      <c r="E16" s="65"/>
      <c r="F16" s="65"/>
      <c r="G16" s="37">
        <v>14798.92</v>
      </c>
      <c r="H16" s="37"/>
    </row>
    <row r="17" spans="2:8">
      <c r="B17" s="65" t="s">
        <v>86</v>
      </c>
      <c r="C17" s="65"/>
      <c r="D17" s="65"/>
      <c r="E17" s="65"/>
      <c r="F17" s="65"/>
      <c r="G17" s="37">
        <v>416882.3</v>
      </c>
      <c r="H17" s="37"/>
    </row>
    <row r="18" spans="2:8" ht="15.75" thickBot="1">
      <c r="B18" s="65" t="s">
        <v>89</v>
      </c>
      <c r="C18" s="65"/>
      <c r="D18" s="65"/>
      <c r="E18" s="65"/>
      <c r="F18" s="65"/>
      <c r="G18" s="37">
        <v>32144.05</v>
      </c>
      <c r="H18" s="37"/>
    </row>
    <row r="19" spans="2:8" ht="15.75" thickBot="1">
      <c r="B19" s="105" t="s">
        <v>87</v>
      </c>
      <c r="C19" s="105"/>
      <c r="D19" s="105"/>
      <c r="E19" s="105"/>
      <c r="F19" s="105"/>
      <c r="G19" s="58">
        <f>G12-G14-G18</f>
        <v>-1242195.5099999998</v>
      </c>
      <c r="H19" s="58"/>
    </row>
    <row r="20" spans="2:8">
      <c r="B20" s="65"/>
      <c r="C20" s="65"/>
      <c r="D20" s="65"/>
      <c r="E20" s="65"/>
      <c r="F20" s="65"/>
      <c r="G20" s="37"/>
      <c r="H20" s="37"/>
    </row>
    <row r="21" spans="2:8">
      <c r="B21" s="65" t="s">
        <v>88</v>
      </c>
      <c r="C21" s="65"/>
      <c r="D21" s="65"/>
      <c r="E21" s="65"/>
      <c r="F21" s="65"/>
      <c r="G21" s="37"/>
      <c r="H21" s="37"/>
    </row>
    <row r="22" spans="2:8">
      <c r="B22" s="65" t="s">
        <v>89</v>
      </c>
      <c r="C22" s="65"/>
      <c r="D22" s="65"/>
      <c r="E22" s="65"/>
      <c r="F22" s="65"/>
      <c r="G22" s="37">
        <v>0</v>
      </c>
      <c r="H22" s="37"/>
    </row>
    <row r="23" spans="2:8" ht="15.75" thickBot="1">
      <c r="B23" s="65"/>
      <c r="C23" s="65"/>
      <c r="D23" s="65"/>
      <c r="E23" s="65"/>
      <c r="F23" s="65"/>
      <c r="G23" s="37"/>
      <c r="H23" s="37"/>
    </row>
    <row r="24" spans="2:8" ht="15.75" thickBot="1">
      <c r="B24" s="105" t="s">
        <v>90</v>
      </c>
      <c r="C24" s="105"/>
      <c r="D24" s="105"/>
      <c r="E24" s="105"/>
      <c r="F24" s="105"/>
      <c r="G24" s="58">
        <f>G19-G21-G22</f>
        <v>-1242195.5099999998</v>
      </c>
      <c r="H24" s="58"/>
    </row>
    <row r="25" spans="2:8" ht="15.75" thickBot="1">
      <c r="B25" s="65"/>
      <c r="C25" s="65"/>
      <c r="D25" s="65"/>
      <c r="E25" s="65"/>
      <c r="F25" s="65"/>
      <c r="G25" s="37"/>
      <c r="H25" s="37"/>
    </row>
    <row r="26" spans="2:8" ht="15.75" thickBot="1">
      <c r="B26" s="105" t="s">
        <v>150</v>
      </c>
      <c r="C26" s="105"/>
      <c r="D26" s="105"/>
      <c r="E26" s="105"/>
      <c r="F26" s="105"/>
      <c r="G26" s="58">
        <v>978231.62</v>
      </c>
      <c r="H26" s="58"/>
    </row>
    <row r="27" spans="2:8" ht="15.75" thickBot="1">
      <c r="B27" s="65"/>
      <c r="C27" s="65"/>
      <c r="D27" s="65"/>
      <c r="E27" s="65"/>
      <c r="F27" s="65"/>
      <c r="G27" s="37"/>
      <c r="H27" s="37"/>
    </row>
    <row r="28" spans="2:8" ht="16.5" thickBot="1">
      <c r="B28" s="74" t="s">
        <v>81</v>
      </c>
      <c r="C28" s="74"/>
      <c r="D28" s="74"/>
      <c r="E28" s="74"/>
      <c r="F28" s="74"/>
      <c r="G28" s="58">
        <f>G24+G26</f>
        <v>-263963.88999999978</v>
      </c>
      <c r="H28" s="58"/>
    </row>
    <row r="29" spans="2:8">
      <c r="G29" s="13"/>
      <c r="H29" s="13"/>
    </row>
  </sheetData>
  <mergeCells count="40">
    <mergeCell ref="G28:H28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5:F25"/>
    <mergeCell ref="B26:F26"/>
    <mergeCell ref="B27:F27"/>
    <mergeCell ref="B28:F28"/>
    <mergeCell ref="G11:H11"/>
    <mergeCell ref="G12:H12"/>
    <mergeCell ref="G13:H13"/>
    <mergeCell ref="G14:H14"/>
    <mergeCell ref="G15:H15"/>
    <mergeCell ref="G16:H16"/>
    <mergeCell ref="B19:F19"/>
    <mergeCell ref="B20:F20"/>
    <mergeCell ref="B21:F21"/>
    <mergeCell ref="B22:F22"/>
    <mergeCell ref="B23:F23"/>
    <mergeCell ref="B24:F24"/>
    <mergeCell ref="B18:F18"/>
    <mergeCell ref="A6:J6"/>
    <mergeCell ref="A8:J8"/>
    <mergeCell ref="B10:F10"/>
    <mergeCell ref="G10:H10"/>
    <mergeCell ref="B11:F11"/>
    <mergeCell ref="B12:F12"/>
    <mergeCell ref="B13:F13"/>
    <mergeCell ref="B14:F14"/>
    <mergeCell ref="B15:F15"/>
    <mergeCell ref="B16:F16"/>
    <mergeCell ref="B17:F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5:J47"/>
  <sheetViews>
    <sheetView topLeftCell="A19" workbookViewId="0">
      <selection activeCell="G44" sqref="G44:H44"/>
    </sheetView>
  </sheetViews>
  <sheetFormatPr defaultRowHeight="15"/>
  <sheetData>
    <row r="5" spans="1:10" ht="15.75">
      <c r="A5" s="45" t="s">
        <v>148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18.75">
      <c r="A7" s="44" t="s">
        <v>91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15.75" thickBot="1"/>
    <row r="9" spans="1:10" ht="16.5" thickBot="1">
      <c r="B9" s="75" t="s">
        <v>3</v>
      </c>
      <c r="C9" s="75"/>
      <c r="D9" s="75"/>
      <c r="E9" s="75"/>
      <c r="F9" s="75"/>
      <c r="G9" s="75" t="s">
        <v>82</v>
      </c>
      <c r="H9" s="75"/>
    </row>
    <row r="10" spans="1:10">
      <c r="B10" s="39"/>
      <c r="C10" s="39"/>
      <c r="D10" s="39"/>
      <c r="E10" s="39"/>
      <c r="F10" s="39"/>
      <c r="G10" s="37"/>
      <c r="H10" s="37"/>
    </row>
    <row r="11" spans="1:10" ht="15.75">
      <c r="B11" s="106" t="s">
        <v>92</v>
      </c>
      <c r="C11" s="106"/>
      <c r="D11" s="106"/>
      <c r="E11" s="106"/>
      <c r="F11" s="106"/>
      <c r="G11" s="37">
        <f>G12+G13+G14-G15+G16+G17+G18</f>
        <v>7565124.8600000003</v>
      </c>
      <c r="H11" s="37"/>
    </row>
    <row r="12" spans="1:10">
      <c r="B12" s="65" t="s">
        <v>37</v>
      </c>
      <c r="C12" s="65"/>
      <c r="D12" s="65"/>
      <c r="E12" s="65"/>
      <c r="F12" s="65"/>
      <c r="G12" s="37">
        <v>610273.63</v>
      </c>
      <c r="H12" s="37"/>
    </row>
    <row r="13" spans="1:10">
      <c r="B13" s="65" t="s">
        <v>93</v>
      </c>
      <c r="C13" s="65"/>
      <c r="D13" s="65"/>
      <c r="E13" s="65"/>
      <c r="F13" s="65"/>
      <c r="G13" s="37">
        <v>8696.9</v>
      </c>
      <c r="H13" s="37"/>
    </row>
    <row r="14" spans="1:10">
      <c r="B14" s="65" t="s">
        <v>39</v>
      </c>
      <c r="C14" s="65"/>
      <c r="D14" s="65"/>
      <c r="E14" s="65"/>
      <c r="F14" s="65"/>
      <c r="G14" s="37">
        <v>90480.04</v>
      </c>
      <c r="H14" s="37"/>
    </row>
    <row r="15" spans="1:10">
      <c r="B15" s="65" t="s">
        <v>94</v>
      </c>
      <c r="C15" s="65"/>
      <c r="D15" s="65"/>
      <c r="E15" s="65"/>
      <c r="F15" s="65"/>
      <c r="G15" s="37">
        <v>90480.04</v>
      </c>
      <c r="H15" s="37"/>
    </row>
    <row r="16" spans="1:10">
      <c r="B16" s="65" t="s">
        <v>95</v>
      </c>
      <c r="C16" s="65"/>
      <c r="D16" s="65"/>
      <c r="E16" s="65"/>
      <c r="F16" s="65"/>
      <c r="G16" s="37"/>
      <c r="H16" s="37"/>
    </row>
    <row r="17" spans="2:8">
      <c r="B17" s="65" t="s">
        <v>42</v>
      </c>
      <c r="C17" s="65"/>
      <c r="D17" s="65"/>
      <c r="E17" s="65"/>
      <c r="F17" s="65"/>
      <c r="G17" s="37">
        <v>6845366.8899999997</v>
      </c>
      <c r="H17" s="37"/>
    </row>
    <row r="18" spans="2:8">
      <c r="B18" s="65" t="s">
        <v>43</v>
      </c>
      <c r="C18" s="65"/>
      <c r="D18" s="65"/>
      <c r="E18" s="65"/>
      <c r="F18" s="65"/>
      <c r="G18" s="37">
        <v>100787.44</v>
      </c>
      <c r="H18" s="37"/>
    </row>
    <row r="19" spans="2:8">
      <c r="B19" s="65"/>
      <c r="C19" s="65"/>
      <c r="D19" s="65"/>
      <c r="E19" s="65"/>
      <c r="F19" s="65"/>
      <c r="G19" s="37"/>
      <c r="H19" s="37"/>
    </row>
    <row r="20" spans="2:8" ht="15.75">
      <c r="B20" s="106" t="s">
        <v>96</v>
      </c>
      <c r="C20" s="106"/>
      <c r="D20" s="106"/>
      <c r="E20" s="106"/>
      <c r="F20" s="106"/>
      <c r="G20" s="37">
        <f>G21-G22+G23-G24+G25-G26+G27+G28</f>
        <v>548146</v>
      </c>
      <c r="H20" s="37"/>
    </row>
    <row r="21" spans="2:8">
      <c r="B21" s="65" t="s">
        <v>46</v>
      </c>
      <c r="C21" s="65"/>
      <c r="D21" s="65"/>
      <c r="E21" s="65"/>
      <c r="F21" s="65"/>
      <c r="G21" s="37"/>
      <c r="H21" s="37"/>
    </row>
    <row r="22" spans="2:8">
      <c r="B22" s="65" t="s">
        <v>97</v>
      </c>
      <c r="C22" s="65"/>
      <c r="D22" s="65"/>
      <c r="E22" s="65"/>
      <c r="F22" s="65"/>
      <c r="G22" s="37"/>
      <c r="H22" s="37"/>
    </row>
    <row r="23" spans="2:8">
      <c r="B23" s="65" t="s">
        <v>48</v>
      </c>
      <c r="C23" s="65"/>
      <c r="D23" s="65"/>
      <c r="E23" s="65"/>
      <c r="F23" s="65"/>
      <c r="G23" s="37"/>
      <c r="H23" s="37"/>
    </row>
    <row r="24" spans="2:8">
      <c r="B24" s="65" t="s">
        <v>98</v>
      </c>
      <c r="C24" s="65"/>
      <c r="D24" s="65"/>
      <c r="E24" s="65"/>
      <c r="F24" s="65"/>
      <c r="G24" s="37"/>
      <c r="H24" s="37"/>
    </row>
    <row r="25" spans="2:8">
      <c r="B25" s="65" t="s">
        <v>47</v>
      </c>
      <c r="C25" s="65"/>
      <c r="D25" s="65"/>
      <c r="E25" s="65"/>
      <c r="F25" s="65"/>
      <c r="G25" s="37">
        <v>110150</v>
      </c>
      <c r="H25" s="37"/>
    </row>
    <row r="26" spans="2:8">
      <c r="B26" s="65" t="s">
        <v>99</v>
      </c>
      <c r="C26" s="65"/>
      <c r="D26" s="65"/>
      <c r="E26" s="65"/>
      <c r="F26" s="65"/>
      <c r="G26" s="37"/>
      <c r="H26" s="37"/>
    </row>
    <row r="27" spans="2:8">
      <c r="B27" s="65" t="s">
        <v>100</v>
      </c>
      <c r="C27" s="65"/>
      <c r="D27" s="65"/>
      <c r="E27" s="65"/>
      <c r="F27" s="65"/>
      <c r="G27" s="37">
        <v>437996</v>
      </c>
      <c r="H27" s="37"/>
    </row>
    <row r="28" spans="2:8">
      <c r="B28" s="65" t="s">
        <v>101</v>
      </c>
      <c r="C28" s="65"/>
      <c r="D28" s="65"/>
      <c r="E28" s="65"/>
      <c r="F28" s="65"/>
      <c r="G28" s="37"/>
      <c r="H28" s="37"/>
    </row>
    <row r="29" spans="2:8" ht="15.75" thickBot="1">
      <c r="B29" s="65"/>
      <c r="C29" s="65"/>
      <c r="D29" s="65"/>
      <c r="E29" s="65"/>
      <c r="F29" s="65"/>
      <c r="G29" s="37"/>
      <c r="H29" s="37"/>
    </row>
    <row r="30" spans="2:8" ht="15.75" thickBot="1">
      <c r="B30" s="105" t="s">
        <v>102</v>
      </c>
      <c r="C30" s="105"/>
      <c r="D30" s="105"/>
      <c r="E30" s="105"/>
      <c r="F30" s="105"/>
      <c r="G30" s="58">
        <f>G11+G20</f>
        <v>8113270.8600000003</v>
      </c>
      <c r="H30" s="58"/>
    </row>
    <row r="31" spans="2:8">
      <c r="B31" s="65"/>
      <c r="C31" s="65"/>
      <c r="D31" s="65"/>
      <c r="E31" s="65"/>
      <c r="F31" s="65"/>
      <c r="G31" s="37"/>
      <c r="H31" s="37"/>
    </row>
    <row r="32" spans="2:8" ht="15.75">
      <c r="B32" s="106" t="s">
        <v>103</v>
      </c>
      <c r="C32" s="106"/>
      <c r="D32" s="106"/>
      <c r="E32" s="106"/>
      <c r="F32" s="106"/>
      <c r="G32" s="37">
        <f>G33-G34+G35</f>
        <v>6267947.9299999997</v>
      </c>
      <c r="H32" s="37"/>
    </row>
    <row r="33" spans="2:8">
      <c r="B33" s="65" t="s">
        <v>104</v>
      </c>
      <c r="C33" s="65"/>
      <c r="D33" s="65"/>
      <c r="E33" s="65"/>
      <c r="F33" s="65"/>
      <c r="G33" s="37">
        <v>3343859.83</v>
      </c>
      <c r="H33" s="37"/>
    </row>
    <row r="34" spans="2:8">
      <c r="B34" s="65" t="s">
        <v>105</v>
      </c>
      <c r="C34" s="65"/>
      <c r="D34" s="65"/>
      <c r="E34" s="65"/>
      <c r="F34" s="65"/>
      <c r="G34" s="37">
        <v>0</v>
      </c>
      <c r="H34" s="37"/>
    </row>
    <row r="35" spans="2:8">
      <c r="B35" s="65" t="s">
        <v>106</v>
      </c>
      <c r="C35" s="65"/>
      <c r="D35" s="65"/>
      <c r="E35" s="65"/>
      <c r="F35" s="65"/>
      <c r="G35" s="37">
        <v>2924088.1</v>
      </c>
      <c r="H35" s="37"/>
    </row>
    <row r="36" spans="2:8">
      <c r="B36" s="65"/>
      <c r="C36" s="65"/>
      <c r="D36" s="65"/>
      <c r="E36" s="65"/>
      <c r="F36" s="65"/>
      <c r="G36" s="37"/>
      <c r="H36" s="37"/>
    </row>
    <row r="37" spans="2:8" ht="15.75">
      <c r="B37" s="106" t="s">
        <v>107</v>
      </c>
      <c r="C37" s="106"/>
      <c r="D37" s="106"/>
      <c r="E37" s="106"/>
      <c r="F37" s="106"/>
      <c r="G37" s="37">
        <f>G38+G39-G40+G41+G42</f>
        <v>1180197.6499999999</v>
      </c>
      <c r="H37" s="37"/>
    </row>
    <row r="38" spans="2:8">
      <c r="B38" s="65" t="s">
        <v>108</v>
      </c>
      <c r="C38" s="65"/>
      <c r="D38" s="65"/>
      <c r="E38" s="65"/>
      <c r="F38" s="65"/>
      <c r="G38" s="37">
        <v>1180197.6499999999</v>
      </c>
      <c r="H38" s="37"/>
    </row>
    <row r="39" spans="2:8">
      <c r="B39" s="65" t="s">
        <v>109</v>
      </c>
      <c r="C39" s="65"/>
      <c r="D39" s="65"/>
      <c r="E39" s="65"/>
      <c r="F39" s="65"/>
      <c r="G39" s="37"/>
      <c r="H39" s="37"/>
    </row>
    <row r="40" spans="2:8">
      <c r="B40" s="65" t="s">
        <v>110</v>
      </c>
      <c r="C40" s="65"/>
      <c r="D40" s="65"/>
      <c r="E40" s="65"/>
      <c r="F40" s="65"/>
      <c r="G40" s="37"/>
      <c r="H40" s="37"/>
    </row>
    <row r="41" spans="2:8">
      <c r="B41" s="65" t="s">
        <v>111</v>
      </c>
      <c r="C41" s="65"/>
      <c r="D41" s="65"/>
      <c r="E41" s="65"/>
      <c r="F41" s="65"/>
      <c r="G41" s="37"/>
      <c r="H41" s="37"/>
    </row>
    <row r="42" spans="2:8">
      <c r="B42" s="65" t="s">
        <v>112</v>
      </c>
      <c r="C42" s="65"/>
      <c r="D42" s="65"/>
      <c r="E42" s="65"/>
      <c r="F42" s="65"/>
      <c r="G42" s="37">
        <v>0</v>
      </c>
      <c r="H42" s="37"/>
    </row>
    <row r="43" spans="2:8" ht="15.75" thickBot="1">
      <c r="B43" s="65"/>
      <c r="C43" s="65"/>
      <c r="D43" s="65"/>
      <c r="E43" s="65"/>
      <c r="F43" s="65"/>
      <c r="G43" s="37"/>
      <c r="H43" s="37"/>
    </row>
    <row r="44" spans="2:8" ht="15.75" thickBot="1">
      <c r="B44" s="105" t="s">
        <v>113</v>
      </c>
      <c r="C44" s="105"/>
      <c r="D44" s="105"/>
      <c r="E44" s="105"/>
      <c r="F44" s="105"/>
      <c r="G44" s="58">
        <f>G32+G37</f>
        <v>7448145.5800000001</v>
      </c>
      <c r="H44" s="58"/>
    </row>
    <row r="45" spans="2:8" ht="15.75" thickBot="1">
      <c r="B45" s="65"/>
      <c r="C45" s="65"/>
      <c r="D45" s="65"/>
      <c r="E45" s="65"/>
      <c r="F45" s="65"/>
      <c r="G45" s="37"/>
      <c r="H45" s="37"/>
    </row>
    <row r="46" spans="2:8" ht="16.5" thickBot="1">
      <c r="B46" s="74" t="s">
        <v>91</v>
      </c>
      <c r="C46" s="74"/>
      <c r="D46" s="74"/>
      <c r="E46" s="74"/>
      <c r="F46" s="74"/>
      <c r="G46" s="58">
        <f>G30-G44</f>
        <v>665125.28000000026</v>
      </c>
      <c r="H46" s="58"/>
    </row>
    <row r="47" spans="2:8">
      <c r="G47" s="13"/>
      <c r="H47" s="13"/>
    </row>
  </sheetData>
  <mergeCells count="78">
    <mergeCell ref="G39:H39"/>
    <mergeCell ref="G40:H40"/>
    <mergeCell ref="B38:F38"/>
    <mergeCell ref="B39:F39"/>
    <mergeCell ref="B40:F40"/>
    <mergeCell ref="G32:H32"/>
    <mergeCell ref="G33:H33"/>
    <mergeCell ref="G34:H34"/>
    <mergeCell ref="G35:H35"/>
    <mergeCell ref="G36:H36"/>
    <mergeCell ref="B20:F20"/>
    <mergeCell ref="B21:F21"/>
    <mergeCell ref="B22:F22"/>
    <mergeCell ref="B23:F23"/>
    <mergeCell ref="G20:H20"/>
    <mergeCell ref="G21:H21"/>
    <mergeCell ref="G22:H22"/>
    <mergeCell ref="G23:H23"/>
    <mergeCell ref="B46:F46"/>
    <mergeCell ref="G46:H46"/>
    <mergeCell ref="B12:F12"/>
    <mergeCell ref="B13:F13"/>
    <mergeCell ref="B14:F14"/>
    <mergeCell ref="B15:F15"/>
    <mergeCell ref="B16:F16"/>
    <mergeCell ref="B17:F17"/>
    <mergeCell ref="B44:F44"/>
    <mergeCell ref="G44:H44"/>
    <mergeCell ref="B45:F45"/>
    <mergeCell ref="G45:H45"/>
    <mergeCell ref="B41:F41"/>
    <mergeCell ref="G41:H41"/>
    <mergeCell ref="B42:F42"/>
    <mergeCell ref="G42:H42"/>
    <mergeCell ref="B43:F43"/>
    <mergeCell ref="G43:H43"/>
    <mergeCell ref="B29:F29"/>
    <mergeCell ref="G29:H29"/>
    <mergeCell ref="B30:F30"/>
    <mergeCell ref="G30:H30"/>
    <mergeCell ref="B31:F31"/>
    <mergeCell ref="G31:H31"/>
    <mergeCell ref="G37:H37"/>
    <mergeCell ref="G38:H38"/>
    <mergeCell ref="B32:F32"/>
    <mergeCell ref="B33:F33"/>
    <mergeCell ref="B34:F34"/>
    <mergeCell ref="B35:F35"/>
    <mergeCell ref="B36:F36"/>
    <mergeCell ref="B37:F37"/>
    <mergeCell ref="B26:F26"/>
    <mergeCell ref="G26:H26"/>
    <mergeCell ref="B27:F27"/>
    <mergeCell ref="G27:H27"/>
    <mergeCell ref="B28:F28"/>
    <mergeCell ref="G28:H28"/>
    <mergeCell ref="B11:F11"/>
    <mergeCell ref="G11:H11"/>
    <mergeCell ref="B24:F24"/>
    <mergeCell ref="G24:H24"/>
    <mergeCell ref="B25:F25"/>
    <mergeCell ref="G25:H25"/>
    <mergeCell ref="B18:F18"/>
    <mergeCell ref="G12:H12"/>
    <mergeCell ref="G13:H13"/>
    <mergeCell ref="G14:H14"/>
    <mergeCell ref="G15:H15"/>
    <mergeCell ref="G16:H16"/>
    <mergeCell ref="G17:H17"/>
    <mergeCell ref="G18:H18"/>
    <mergeCell ref="B19:F19"/>
    <mergeCell ref="G19:H19"/>
    <mergeCell ref="A5:J5"/>
    <mergeCell ref="A7:J7"/>
    <mergeCell ref="B9:F9"/>
    <mergeCell ref="G9:H9"/>
    <mergeCell ref="B10:F10"/>
    <mergeCell ref="G10:H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XFD26"/>
  <sheetViews>
    <sheetView topLeftCell="C1" workbookViewId="0">
      <selection activeCell="P24" sqref="P24"/>
    </sheetView>
  </sheetViews>
  <sheetFormatPr defaultRowHeight="15"/>
  <cols>
    <col min="2" max="2" width="8.42578125" customWidth="1"/>
    <col min="3" max="3" width="7" customWidth="1"/>
    <col min="4" max="4" width="14.28515625" bestFit="1" customWidth="1"/>
    <col min="5" max="16" width="13.28515625" bestFit="1" customWidth="1"/>
    <col min="17" max="17" width="14.28515625" bestFit="1" customWidth="1"/>
  </cols>
  <sheetData>
    <row r="2" spans="1:17 16384:16384" ht="18.75">
      <c r="A2" s="44" t="s">
        <v>114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 16384:16384" ht="15.75">
      <c r="A3" s="45" t="s">
        <v>115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 16384:16384" ht="15.75">
      <c r="A4" s="81" t="s">
        <v>142</v>
      </c>
      <c r="B4" s="81"/>
      <c r="C4" s="81"/>
      <c r="D4" s="81"/>
      <c r="E4" s="8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7 16384:16384" ht="15.75">
      <c r="A5" s="81" t="s">
        <v>147</v>
      </c>
      <c r="B5" s="81"/>
      <c r="C5" s="81"/>
      <c r="D5" s="81"/>
      <c r="E5" s="8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7 16384:16384" ht="15.75" thickBot="1"/>
    <row r="7" spans="1:17 16384:16384" ht="15.75">
      <c r="A7" s="110"/>
      <c r="B7" s="77"/>
      <c r="C7" s="77"/>
      <c r="D7" s="10" t="s">
        <v>121</v>
      </c>
      <c r="E7" s="15" t="s">
        <v>123</v>
      </c>
      <c r="F7" s="10" t="s">
        <v>125</v>
      </c>
      <c r="G7" s="10" t="s">
        <v>126</v>
      </c>
      <c r="H7" s="10" t="s">
        <v>127</v>
      </c>
      <c r="I7" s="10" t="s">
        <v>128</v>
      </c>
      <c r="J7" s="10" t="s">
        <v>129</v>
      </c>
      <c r="K7" s="10" t="s">
        <v>130</v>
      </c>
      <c r="L7" s="10" t="s">
        <v>131</v>
      </c>
      <c r="M7" s="10" t="s">
        <v>132</v>
      </c>
      <c r="N7" s="10" t="s">
        <v>133</v>
      </c>
      <c r="O7" s="10" t="s">
        <v>134</v>
      </c>
      <c r="P7" s="16" t="s">
        <v>135</v>
      </c>
      <c r="Q7" s="16" t="s">
        <v>16</v>
      </c>
    </row>
    <row r="8" spans="1:17 16384:16384" ht="16.5" thickBot="1">
      <c r="A8" s="108"/>
      <c r="B8" s="109"/>
      <c r="C8" s="109"/>
      <c r="D8" s="21" t="s">
        <v>122</v>
      </c>
      <c r="E8" s="12" t="s">
        <v>124</v>
      </c>
      <c r="F8" s="12" t="s">
        <v>124</v>
      </c>
      <c r="G8" s="12" t="s">
        <v>124</v>
      </c>
      <c r="H8" s="12" t="s">
        <v>124</v>
      </c>
      <c r="I8" s="12" t="s">
        <v>124</v>
      </c>
      <c r="J8" s="12" t="s">
        <v>124</v>
      </c>
      <c r="K8" s="12" t="s">
        <v>124</v>
      </c>
      <c r="L8" s="12" t="s">
        <v>124</v>
      </c>
      <c r="M8" s="12" t="s">
        <v>124</v>
      </c>
      <c r="N8" s="12" t="s">
        <v>124</v>
      </c>
      <c r="O8" s="12" t="s">
        <v>124</v>
      </c>
      <c r="P8" s="22" t="s">
        <v>136</v>
      </c>
      <c r="Q8" s="22" t="s">
        <v>137</v>
      </c>
      <c r="XFD8" s="14"/>
    </row>
    <row r="9" spans="1:17 16384:16384">
      <c r="A9" s="66" t="s">
        <v>36</v>
      </c>
      <c r="B9" s="66"/>
      <c r="C9" s="6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</row>
    <row r="10" spans="1:17 16384:16384">
      <c r="A10" s="39" t="s">
        <v>37</v>
      </c>
      <c r="B10" s="39"/>
      <c r="C10" s="39"/>
      <c r="D10" s="17">
        <v>930900</v>
      </c>
      <c r="E10" s="17">
        <v>59116.94</v>
      </c>
      <c r="F10" s="17">
        <v>60318.07</v>
      </c>
      <c r="G10" s="17">
        <v>58895.4</v>
      </c>
      <c r="H10" s="17">
        <v>53093.87</v>
      </c>
      <c r="I10" s="17">
        <v>42650.74</v>
      </c>
      <c r="J10" s="17">
        <v>54496.23</v>
      </c>
      <c r="K10" s="17">
        <v>91122.16</v>
      </c>
      <c r="L10" s="17">
        <v>48193.49</v>
      </c>
      <c r="M10" s="17">
        <v>245053.26</v>
      </c>
      <c r="N10" s="17">
        <v>105317.58</v>
      </c>
      <c r="O10" s="17">
        <v>62965.05</v>
      </c>
      <c r="P10" s="7">
        <v>57622.09</v>
      </c>
      <c r="Q10" s="31">
        <f>SUM(E10:P10)</f>
        <v>938844.88</v>
      </c>
    </row>
    <row r="11" spans="1:17 16384:16384">
      <c r="A11" s="39" t="s">
        <v>38</v>
      </c>
      <c r="B11" s="39"/>
      <c r="C11" s="39"/>
      <c r="D11" s="17">
        <v>29000</v>
      </c>
      <c r="E11" s="17">
        <v>597.44000000000005</v>
      </c>
      <c r="F11" s="17">
        <v>300.64999999999998</v>
      </c>
      <c r="G11" s="17">
        <v>874.06</v>
      </c>
      <c r="H11" s="17">
        <v>649.64</v>
      </c>
      <c r="I11" s="17">
        <v>0</v>
      </c>
      <c r="J11" s="17">
        <v>0</v>
      </c>
      <c r="K11" s="17">
        <v>0</v>
      </c>
      <c r="L11" s="17">
        <v>2513.81</v>
      </c>
      <c r="M11" s="17">
        <v>617.55999999999995</v>
      </c>
      <c r="N11" s="17">
        <v>2232.34</v>
      </c>
      <c r="O11" s="17">
        <v>2361.64</v>
      </c>
      <c r="P11" s="7">
        <v>971.55</v>
      </c>
      <c r="Q11" s="31">
        <f>SUM(E11:P11)</f>
        <v>11118.689999999999</v>
      </c>
    </row>
    <row r="12" spans="1:17 16384:16384">
      <c r="A12" s="39" t="s">
        <v>39</v>
      </c>
      <c r="B12" s="39"/>
      <c r="C12" s="39"/>
      <c r="D12" s="17">
        <v>149000</v>
      </c>
      <c r="E12" s="17">
        <v>14858.45</v>
      </c>
      <c r="F12" s="17">
        <v>12707.86</v>
      </c>
      <c r="G12" s="17">
        <v>14532.6</v>
      </c>
      <c r="H12" s="17">
        <v>12624.15</v>
      </c>
      <c r="I12" s="17">
        <v>108.22</v>
      </c>
      <c r="J12" s="17">
        <v>525.83000000000004</v>
      </c>
      <c r="K12" s="17">
        <v>27373.26</v>
      </c>
      <c r="L12" s="17">
        <v>14457.68</v>
      </c>
      <c r="M12" s="17">
        <v>10831.4</v>
      </c>
      <c r="N12" s="17">
        <v>12203.89</v>
      </c>
      <c r="O12" s="17">
        <v>14172.29</v>
      </c>
      <c r="P12" s="7">
        <v>11441.52</v>
      </c>
      <c r="Q12" s="31">
        <f>SUM(E12:P12)</f>
        <v>145837.15</v>
      </c>
    </row>
    <row r="13" spans="1:17 16384:16384">
      <c r="A13" s="39" t="s">
        <v>40</v>
      </c>
      <c r="B13" s="39"/>
      <c r="C13" s="39"/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7">
        <v>0</v>
      </c>
      <c r="Q13" s="31">
        <f>SUM(E13:P13)</f>
        <v>0</v>
      </c>
    </row>
    <row r="14" spans="1:17 16384:16384">
      <c r="A14" s="39" t="s">
        <v>116</v>
      </c>
      <c r="B14" s="39"/>
      <c r="C14" s="39"/>
      <c r="D14" s="17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7">
        <v>0</v>
      </c>
      <c r="Q14" s="31">
        <f>SUM(E14:P14)</f>
        <v>0</v>
      </c>
    </row>
    <row r="15" spans="1:17 16384:16384">
      <c r="A15" s="39" t="s">
        <v>41</v>
      </c>
      <c r="B15" s="39"/>
      <c r="C15" s="39"/>
      <c r="D15" s="17">
        <v>19000</v>
      </c>
      <c r="E15" s="17">
        <v>1720.37</v>
      </c>
      <c r="F15" s="17">
        <v>1919.2</v>
      </c>
      <c r="G15" s="17">
        <v>1708.37</v>
      </c>
      <c r="H15" s="17">
        <v>2616.13</v>
      </c>
      <c r="I15" s="17">
        <v>1441.76</v>
      </c>
      <c r="J15" s="17">
        <v>1376.05</v>
      </c>
      <c r="K15" s="17">
        <v>630.80999999999995</v>
      </c>
      <c r="L15" s="17">
        <v>1260.6400000000001</v>
      </c>
      <c r="M15" s="17">
        <v>1530.34</v>
      </c>
      <c r="N15" s="17">
        <v>2310.9299999999998</v>
      </c>
      <c r="O15" s="17">
        <v>1517.69</v>
      </c>
      <c r="P15" s="7">
        <v>1683.36</v>
      </c>
      <c r="Q15" s="31">
        <f>SUM(E15:P15)</f>
        <v>19715.649999999998</v>
      </c>
    </row>
    <row r="16" spans="1:17 16384:16384">
      <c r="A16" s="39" t="s">
        <v>42</v>
      </c>
      <c r="B16" s="39"/>
      <c r="C16" s="39"/>
      <c r="D16" s="17">
        <v>16886500</v>
      </c>
      <c r="E16" s="17">
        <v>1289905.96</v>
      </c>
      <c r="F16" s="17">
        <v>1150800.1599999999</v>
      </c>
      <c r="G16" s="17">
        <v>1178956.75</v>
      </c>
      <c r="H16" s="17">
        <v>1143002.8500000001</v>
      </c>
      <c r="I16" s="17">
        <v>1163890.72</v>
      </c>
      <c r="J16" s="17">
        <v>1874345.89</v>
      </c>
      <c r="K16" s="17">
        <v>1401626.13</v>
      </c>
      <c r="L16" s="17">
        <v>1248540.6000000001</v>
      </c>
      <c r="M16" s="17">
        <v>1300809.24</v>
      </c>
      <c r="N16" s="17">
        <v>1221325.01</v>
      </c>
      <c r="O16" s="17">
        <v>1459386.52</v>
      </c>
      <c r="P16" s="19">
        <v>1389694.26</v>
      </c>
      <c r="Q16" s="31">
        <f>SUM(E16:P16)</f>
        <v>15822284.09</v>
      </c>
    </row>
    <row r="17" spans="1:17" ht="15.75" thickBot="1">
      <c r="A17" s="39" t="s">
        <v>43</v>
      </c>
      <c r="B17" s="39"/>
      <c r="C17" s="39"/>
      <c r="D17" s="20">
        <v>164200</v>
      </c>
      <c r="E17" s="20">
        <v>9209.35</v>
      </c>
      <c r="F17" s="20">
        <v>4327.87</v>
      </c>
      <c r="G17" s="20">
        <v>3244.48</v>
      </c>
      <c r="H17" s="20">
        <v>7247.28</v>
      </c>
      <c r="I17" s="20">
        <v>5338.18</v>
      </c>
      <c r="J17" s="20">
        <v>9420.59</v>
      </c>
      <c r="K17" s="20">
        <v>4950.2299999999996</v>
      </c>
      <c r="L17" s="20">
        <v>8853.19</v>
      </c>
      <c r="M17" s="20">
        <v>10076.07</v>
      </c>
      <c r="N17" s="20">
        <v>38493.21</v>
      </c>
      <c r="O17" s="20">
        <v>8718.94</v>
      </c>
      <c r="P17" s="8">
        <v>7824.47</v>
      </c>
      <c r="Q17" s="31">
        <f>SUM(E17:P17)</f>
        <v>117703.86</v>
      </c>
    </row>
    <row r="18" spans="1:17" ht="15.75" thickBot="1">
      <c r="A18" s="105" t="s">
        <v>44</v>
      </c>
      <c r="B18" s="105"/>
      <c r="C18" s="105"/>
      <c r="D18" s="23">
        <f t="shared" ref="D18:Q18" si="0">SUM(D10:D17)</f>
        <v>18178600</v>
      </c>
      <c r="E18" s="23">
        <f t="shared" si="0"/>
        <v>1375408.51</v>
      </c>
      <c r="F18" s="23">
        <f t="shared" si="0"/>
        <v>1230373.81</v>
      </c>
      <c r="G18" s="23">
        <f t="shared" si="0"/>
        <v>1258211.6599999999</v>
      </c>
      <c r="H18" s="23">
        <f t="shared" si="0"/>
        <v>1219233.9200000002</v>
      </c>
      <c r="I18" s="23">
        <f t="shared" si="0"/>
        <v>1213429.6199999999</v>
      </c>
      <c r="J18" s="23">
        <f t="shared" si="0"/>
        <v>1940164.59</v>
      </c>
      <c r="K18" s="23">
        <f t="shared" si="0"/>
        <v>1525702.5899999999</v>
      </c>
      <c r="L18" s="23">
        <f t="shared" si="0"/>
        <v>1323819.4100000001</v>
      </c>
      <c r="M18" s="23">
        <f t="shared" si="0"/>
        <v>1568917.87</v>
      </c>
      <c r="N18" s="23">
        <f t="shared" si="0"/>
        <v>1381882.96</v>
      </c>
      <c r="O18" s="23">
        <f t="shared" si="0"/>
        <v>1549122.13</v>
      </c>
      <c r="P18" s="23">
        <f t="shared" si="0"/>
        <v>1469237.25</v>
      </c>
      <c r="Q18" s="23">
        <f t="shared" si="0"/>
        <v>17055504.32</v>
      </c>
    </row>
    <row r="19" spans="1:17">
      <c r="A19" s="66" t="s">
        <v>83</v>
      </c>
      <c r="B19" s="66"/>
      <c r="C19" s="6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6"/>
      <c r="Q19" s="25"/>
    </row>
    <row r="20" spans="1:17">
      <c r="A20" s="39" t="s">
        <v>117</v>
      </c>
      <c r="B20" s="39"/>
      <c r="C20" s="39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7"/>
      <c r="Q20" s="18"/>
    </row>
    <row r="21" spans="1:17">
      <c r="A21" s="39" t="s">
        <v>118</v>
      </c>
      <c r="B21" s="39"/>
      <c r="C21" s="39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7"/>
      <c r="Q21" s="18"/>
    </row>
    <row r="22" spans="1:17">
      <c r="A22" s="39" t="s">
        <v>119</v>
      </c>
      <c r="B22" s="39"/>
      <c r="C22" s="39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7"/>
      <c r="Q22" s="18"/>
    </row>
    <row r="23" spans="1:17" ht="15.75" thickBot="1">
      <c r="A23" s="39" t="s">
        <v>120</v>
      </c>
      <c r="B23" s="39"/>
      <c r="C23" s="39"/>
      <c r="D23" s="20">
        <v>2358600</v>
      </c>
      <c r="E23" s="20">
        <v>146296.99</v>
      </c>
      <c r="F23" s="20">
        <v>146571.71</v>
      </c>
      <c r="G23" s="20">
        <v>161457.65</v>
      </c>
      <c r="H23" s="20">
        <v>137050.91</v>
      </c>
      <c r="I23" s="20">
        <v>174312.89</v>
      </c>
      <c r="J23" s="20">
        <v>258703.54</v>
      </c>
      <c r="K23" s="20">
        <v>208415.25</v>
      </c>
      <c r="L23" s="20">
        <v>190970.14</v>
      </c>
      <c r="M23" s="20">
        <v>195037.1</v>
      </c>
      <c r="N23" s="20">
        <v>177193.21</v>
      </c>
      <c r="O23" s="20">
        <v>210776.17</v>
      </c>
      <c r="P23" s="8">
        <v>205762.06</v>
      </c>
      <c r="Q23" s="31">
        <f>SUM(E23:P23)</f>
        <v>2212547.62</v>
      </c>
    </row>
    <row r="24" spans="1:17" ht="15.75" thickBot="1">
      <c r="A24" s="105" t="s">
        <v>44</v>
      </c>
      <c r="B24" s="105"/>
      <c r="C24" s="105"/>
      <c r="D24" s="23">
        <f t="shared" ref="D24:Q24" si="1">SUM(D20:D23)</f>
        <v>2358600</v>
      </c>
      <c r="E24" s="23">
        <f t="shared" si="1"/>
        <v>146296.99</v>
      </c>
      <c r="F24" s="23">
        <f t="shared" si="1"/>
        <v>146571.71</v>
      </c>
      <c r="G24" s="23">
        <f t="shared" si="1"/>
        <v>161457.65</v>
      </c>
      <c r="H24" s="23">
        <f t="shared" si="1"/>
        <v>137050.91</v>
      </c>
      <c r="I24" s="23">
        <f t="shared" si="1"/>
        <v>174312.89</v>
      </c>
      <c r="J24" s="23">
        <f t="shared" si="1"/>
        <v>258703.54</v>
      </c>
      <c r="K24" s="23">
        <f t="shared" si="1"/>
        <v>208415.25</v>
      </c>
      <c r="L24" s="23">
        <f t="shared" si="1"/>
        <v>190970.14</v>
      </c>
      <c r="M24" s="23">
        <f t="shared" si="1"/>
        <v>195037.1</v>
      </c>
      <c r="N24" s="23">
        <f t="shared" si="1"/>
        <v>177193.21</v>
      </c>
      <c r="O24" s="23">
        <f t="shared" si="1"/>
        <v>210776.17</v>
      </c>
      <c r="P24" s="23">
        <f t="shared" si="1"/>
        <v>205762.06</v>
      </c>
      <c r="Q24" s="23">
        <f t="shared" si="1"/>
        <v>2212547.62</v>
      </c>
    </row>
    <row r="25" spans="1:17" ht="15.75" thickBot="1">
      <c r="A25" s="103"/>
      <c r="B25" s="103"/>
      <c r="C25" s="103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</row>
    <row r="26" spans="1:17" ht="16.5" thickBot="1">
      <c r="A26" s="74" t="s">
        <v>67</v>
      </c>
      <c r="B26" s="74"/>
      <c r="C26" s="74"/>
      <c r="D26" s="23">
        <f t="shared" ref="D26:Q26" si="2">D18-D24</f>
        <v>15820000</v>
      </c>
      <c r="E26" s="23">
        <f t="shared" si="2"/>
        <v>1229111.52</v>
      </c>
      <c r="F26" s="23">
        <f t="shared" si="2"/>
        <v>1083802.1000000001</v>
      </c>
      <c r="G26" s="23">
        <f t="shared" si="2"/>
        <v>1096754.01</v>
      </c>
      <c r="H26" s="23">
        <f t="shared" si="2"/>
        <v>1082183.0100000002</v>
      </c>
      <c r="I26" s="23">
        <f t="shared" si="2"/>
        <v>1039116.7299999999</v>
      </c>
      <c r="J26" s="23">
        <f t="shared" si="2"/>
        <v>1681461.05</v>
      </c>
      <c r="K26" s="23">
        <f t="shared" si="2"/>
        <v>1317287.3399999999</v>
      </c>
      <c r="L26" s="23">
        <f t="shared" si="2"/>
        <v>1132849.27</v>
      </c>
      <c r="M26" s="23">
        <f t="shared" si="2"/>
        <v>1373880.77</v>
      </c>
      <c r="N26" s="23">
        <f t="shared" si="2"/>
        <v>1204689.75</v>
      </c>
      <c r="O26" s="23">
        <f t="shared" si="2"/>
        <v>1338345.96</v>
      </c>
      <c r="P26" s="23">
        <f t="shared" si="2"/>
        <v>1263475.19</v>
      </c>
      <c r="Q26" s="23">
        <f t="shared" si="2"/>
        <v>14842956.699999999</v>
      </c>
    </row>
  </sheetData>
  <mergeCells count="30">
    <mergeCell ref="A2:Q2"/>
    <mergeCell ref="A3:Q3"/>
    <mergeCell ref="A4:E4"/>
    <mergeCell ref="A5:E5"/>
    <mergeCell ref="A14:C14"/>
    <mergeCell ref="A11:C11"/>
    <mergeCell ref="A10:C10"/>
    <mergeCell ref="A9:C9"/>
    <mergeCell ref="A8:C8"/>
    <mergeCell ref="A7:C7"/>
    <mergeCell ref="A26:C26"/>
    <mergeCell ref="A25:C25"/>
    <mergeCell ref="D25:E25"/>
    <mergeCell ref="F25:G25"/>
    <mergeCell ref="H25:I25"/>
    <mergeCell ref="J25:K25"/>
    <mergeCell ref="L25:M25"/>
    <mergeCell ref="N25:O25"/>
    <mergeCell ref="A24:C24"/>
    <mergeCell ref="A23:C23"/>
    <mergeCell ref="A22:C22"/>
    <mergeCell ref="A21:C21"/>
    <mergeCell ref="A20:C20"/>
    <mergeCell ref="A19:C19"/>
    <mergeCell ref="A18:C18"/>
    <mergeCell ref="A17:C17"/>
    <mergeCell ref="A16:C16"/>
    <mergeCell ref="A15:C15"/>
    <mergeCell ref="A13:C13"/>
    <mergeCell ref="A12:C12"/>
  </mergeCells>
  <pageMargins left="0" right="0" top="0.78740157480314965" bottom="0.78740157480314965" header="0.31496062992125984" footer="0.31496062992125984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Legislativo</vt:lpstr>
      <vt:lpstr>Var Patrimonial</vt:lpstr>
      <vt:lpstr>Ev. Receita</vt:lpstr>
      <vt:lpstr>Pes Legisl</vt:lpstr>
      <vt:lpstr>Pes Executivo</vt:lpstr>
      <vt:lpstr>Div Publica</vt:lpstr>
      <vt:lpstr>Res Nominal</vt:lpstr>
      <vt:lpstr>Res Primário</vt:lpstr>
      <vt:lpstr>RCL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PMBL</cp:lastModifiedBy>
  <cp:lastPrinted>2014-07-31T11:52:18Z</cp:lastPrinted>
  <dcterms:created xsi:type="dcterms:W3CDTF">2014-06-25T11:40:56Z</dcterms:created>
  <dcterms:modified xsi:type="dcterms:W3CDTF">2015-09-10T14:31:39Z</dcterms:modified>
</cp:coreProperties>
</file>